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jr42\Dropbox\2016 Fall FDI Class\PS3\"/>
    </mc:Choice>
  </mc:AlternateContent>
  <bookViews>
    <workbookView xWindow="0" yWindow="80" windowWidth="28760" windowHeight="12600" activeTab="3"/>
  </bookViews>
  <sheets>
    <sheet name="Q1a" sheetId="2" r:id="rId1"/>
    <sheet name="Q1e" sheetId="3" r:id="rId2"/>
    <sheet name="Data" sheetId="1" r:id="rId3"/>
    <sheet name="Q5b" sheetId="4" r:id="rId4"/>
  </sheets>
  <calcPr calcId="162913"/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4" i="1"/>
  <c r="A36" i="2" l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B23" i="2"/>
  <c r="B22" i="2"/>
  <c r="G52" i="2" s="1"/>
  <c r="B19" i="2"/>
  <c r="B18" i="2"/>
  <c r="H54" i="2" s="1"/>
  <c r="H62" i="2" l="1"/>
  <c r="B27" i="2"/>
  <c r="G50" i="2"/>
  <c r="C64" i="2"/>
  <c r="G61" i="2"/>
  <c r="H58" i="2"/>
  <c r="C56" i="2"/>
  <c r="G47" i="2"/>
  <c r="G64" i="2"/>
  <c r="H61" i="2"/>
  <c r="C59" i="2"/>
  <c r="G56" i="2"/>
  <c r="G35" i="2"/>
  <c r="G51" i="2"/>
  <c r="H63" i="2"/>
  <c r="C61" i="2"/>
  <c r="G58" i="2"/>
  <c r="H55" i="2"/>
  <c r="G42" i="2"/>
  <c r="C60" i="2"/>
  <c r="G57" i="2"/>
  <c r="G38" i="2"/>
  <c r="G54" i="2"/>
  <c r="G63" i="2"/>
  <c r="H60" i="2"/>
  <c r="C58" i="2"/>
  <c r="G55" i="2"/>
  <c r="G65" i="2"/>
  <c r="G39" i="2"/>
  <c r="H65" i="2"/>
  <c r="C63" i="2"/>
  <c r="G60" i="2"/>
  <c r="H57" i="2"/>
  <c r="C55" i="2"/>
  <c r="G43" i="2"/>
  <c r="C65" i="2"/>
  <c r="G62" i="2"/>
  <c r="H59" i="2"/>
  <c r="C57" i="2"/>
  <c r="G46" i="2"/>
  <c r="H64" i="2"/>
  <c r="C62" i="2"/>
  <c r="G59" i="2"/>
  <c r="H56" i="2"/>
  <c r="F55" i="2"/>
  <c r="K55" i="2" s="1"/>
  <c r="M55" i="2" s="1"/>
  <c r="B55" i="2"/>
  <c r="J55" i="2" s="1"/>
  <c r="F53" i="2"/>
  <c r="B46" i="2"/>
  <c r="H38" i="2"/>
  <c r="H42" i="2"/>
  <c r="C49" i="2"/>
  <c r="F35" i="2"/>
  <c r="H37" i="2"/>
  <c r="F39" i="2"/>
  <c r="B41" i="2"/>
  <c r="C44" i="2"/>
  <c r="B45" i="2"/>
  <c r="H45" i="2"/>
  <c r="F47" i="2"/>
  <c r="C48" i="2"/>
  <c r="B49" i="2"/>
  <c r="H49" i="2"/>
  <c r="F51" i="2"/>
  <c r="C52" i="2"/>
  <c r="B53" i="2"/>
  <c r="H53" i="2"/>
  <c r="C35" i="2"/>
  <c r="B36" i="2"/>
  <c r="H36" i="2"/>
  <c r="G37" i="2"/>
  <c r="F38" i="2"/>
  <c r="C39" i="2"/>
  <c r="B40" i="2"/>
  <c r="H40" i="2"/>
  <c r="G41" i="2"/>
  <c r="F42" i="2"/>
  <c r="C43" i="2"/>
  <c r="B44" i="2"/>
  <c r="J44" i="2" s="1"/>
  <c r="H44" i="2"/>
  <c r="G45" i="2"/>
  <c r="F46" i="2"/>
  <c r="K46" i="2" s="1"/>
  <c r="C47" i="2"/>
  <c r="B48" i="2"/>
  <c r="J48" i="2" s="1"/>
  <c r="H48" i="2"/>
  <c r="G49" i="2"/>
  <c r="F50" i="2"/>
  <c r="C51" i="2"/>
  <c r="B52" i="2"/>
  <c r="J52" i="2" s="1"/>
  <c r="H52" i="2"/>
  <c r="G53" i="2"/>
  <c r="F54" i="2"/>
  <c r="K54" i="2" s="1"/>
  <c r="F36" i="2"/>
  <c r="C37" i="2"/>
  <c r="B38" i="2"/>
  <c r="F40" i="2"/>
  <c r="C41" i="2"/>
  <c r="B42" i="2"/>
  <c r="J42" i="2" s="1"/>
  <c r="F44" i="2"/>
  <c r="C45" i="2"/>
  <c r="H46" i="2"/>
  <c r="F48" i="2"/>
  <c r="K48" i="2" s="1"/>
  <c r="B50" i="2"/>
  <c r="H50" i="2"/>
  <c r="F52" i="2"/>
  <c r="C53" i="2"/>
  <c r="B54" i="2"/>
  <c r="B26" i="2"/>
  <c r="C36" i="2"/>
  <c r="B37" i="2"/>
  <c r="J37" i="2" s="1"/>
  <c r="C40" i="2"/>
  <c r="H41" i="2"/>
  <c r="F43" i="2"/>
  <c r="B35" i="2"/>
  <c r="J35" i="2" s="1"/>
  <c r="H35" i="2"/>
  <c r="G36" i="2"/>
  <c r="F37" i="2"/>
  <c r="C38" i="2"/>
  <c r="B39" i="2"/>
  <c r="J39" i="2" s="1"/>
  <c r="H39" i="2"/>
  <c r="G40" i="2"/>
  <c r="F41" i="2"/>
  <c r="K41" i="2" s="1"/>
  <c r="C42" i="2"/>
  <c r="B43" i="2"/>
  <c r="J43" i="2" s="1"/>
  <c r="H43" i="2"/>
  <c r="G44" i="2"/>
  <c r="F45" i="2"/>
  <c r="K45" i="2" s="1"/>
  <c r="C46" i="2"/>
  <c r="B47" i="2"/>
  <c r="J47" i="2" s="1"/>
  <c r="H47" i="2"/>
  <c r="G48" i="2"/>
  <c r="F49" i="2"/>
  <c r="C50" i="2"/>
  <c r="B51" i="2"/>
  <c r="J51" i="2" s="1"/>
  <c r="H51" i="2"/>
  <c r="C54" i="2"/>
  <c r="B56" i="2" l="1"/>
  <c r="J56" i="2" s="1"/>
  <c r="F56" i="2"/>
  <c r="K56" i="2" s="1"/>
  <c r="K38" i="2"/>
  <c r="K37" i="2"/>
  <c r="M37" i="2" s="1"/>
  <c r="K42" i="2"/>
  <c r="M42" i="2" s="1"/>
  <c r="K49" i="2"/>
  <c r="K40" i="2"/>
  <c r="M48" i="2"/>
  <c r="K51" i="2"/>
  <c r="M51" i="2" s="1"/>
  <c r="K47" i="2"/>
  <c r="M47" i="2" s="1"/>
  <c r="J41" i="2"/>
  <c r="M41" i="2" s="1"/>
  <c r="K53" i="2"/>
  <c r="K43" i="2"/>
  <c r="M43" i="2" s="1"/>
  <c r="K52" i="2"/>
  <c r="M52" i="2" s="1"/>
  <c r="K36" i="2"/>
  <c r="J36" i="2"/>
  <c r="K35" i="2"/>
  <c r="M35" i="2" s="1"/>
  <c r="J46" i="2"/>
  <c r="M46" i="2" s="1"/>
  <c r="J40" i="2"/>
  <c r="M40" i="2" s="1"/>
  <c r="J53" i="2"/>
  <c r="J49" i="2"/>
  <c r="M49" i="2" s="1"/>
  <c r="J45" i="2"/>
  <c r="M45" i="2" s="1"/>
  <c r="J54" i="2"/>
  <c r="M54" i="2" s="1"/>
  <c r="J50" i="2"/>
  <c r="K44" i="2"/>
  <c r="M44" i="2" s="1"/>
  <c r="J38" i="2"/>
  <c r="M38" i="2" s="1"/>
  <c r="K50" i="2"/>
  <c r="K39" i="2"/>
  <c r="M39" i="2" s="1"/>
  <c r="M56" i="2" l="1"/>
  <c r="B57" i="2"/>
  <c r="J57" i="2" s="1"/>
  <c r="F57" i="2"/>
  <c r="K57" i="2" s="1"/>
  <c r="M53" i="2"/>
  <c r="M50" i="2"/>
  <c r="M36" i="2"/>
  <c r="M57" i="2" l="1"/>
  <c r="B58" i="2"/>
  <c r="J58" i="2" s="1"/>
  <c r="F58" i="2"/>
  <c r="K58" i="2" s="1"/>
  <c r="G44" i="1"/>
  <c r="G22" i="1"/>
  <c r="G4" i="1"/>
  <c r="G19" i="1"/>
  <c r="G48" i="1"/>
  <c r="G56" i="1"/>
  <c r="G26" i="1"/>
  <c r="G31" i="1"/>
  <c r="G27" i="1"/>
  <c r="G24" i="1"/>
  <c r="G34" i="1"/>
  <c r="G11" i="1"/>
  <c r="G10" i="1"/>
  <c r="G16" i="1"/>
  <c r="G29" i="1"/>
  <c r="G9" i="1"/>
  <c r="G45" i="1"/>
  <c r="G47" i="1"/>
  <c r="G40" i="1"/>
  <c r="G7" i="1"/>
  <c r="G35" i="1"/>
  <c r="G17" i="1"/>
  <c r="G8" i="1"/>
  <c r="G51" i="1"/>
  <c r="G49" i="1"/>
  <c r="G36" i="1"/>
  <c r="G46" i="1"/>
  <c r="G25" i="1"/>
  <c r="G23" i="1"/>
  <c r="G50" i="1"/>
  <c r="G55" i="1"/>
  <c r="G21" i="1"/>
  <c r="G5" i="1"/>
  <c r="G28" i="1"/>
  <c r="G53" i="1"/>
  <c r="G15" i="1"/>
  <c r="G42" i="1"/>
  <c r="G30" i="1"/>
  <c r="G13" i="1"/>
  <c r="G38" i="1"/>
  <c r="G6" i="1"/>
  <c r="G54" i="1"/>
  <c r="G43" i="1"/>
  <c r="G18" i="1"/>
  <c r="G37" i="1"/>
  <c r="G33" i="1"/>
  <c r="G39" i="1"/>
  <c r="G32" i="1"/>
  <c r="G14" i="1"/>
  <c r="G12" i="1"/>
  <c r="G41" i="1"/>
  <c r="G20" i="1"/>
  <c r="G52" i="1"/>
  <c r="M58" i="2" l="1"/>
  <c r="F59" i="2"/>
  <c r="K59" i="2" s="1"/>
  <c r="B59" i="2"/>
  <c r="J59" i="2" s="1"/>
  <c r="M59" i="2" l="1"/>
  <c r="F60" i="2"/>
  <c r="K60" i="2" s="1"/>
  <c r="B60" i="2"/>
  <c r="J60" i="2" s="1"/>
  <c r="B61" i="2" l="1"/>
  <c r="J61" i="2" s="1"/>
  <c r="F61" i="2"/>
  <c r="K61" i="2" s="1"/>
  <c r="M60" i="2"/>
  <c r="F62" i="2" l="1"/>
  <c r="K62" i="2" s="1"/>
  <c r="B62" i="2"/>
  <c r="J62" i="2" s="1"/>
  <c r="M61" i="2"/>
  <c r="M62" i="2" l="1"/>
  <c r="B63" i="2"/>
  <c r="J63" i="2" s="1"/>
  <c r="M63" i="2" s="1"/>
  <c r="F63" i="2"/>
  <c r="K63" i="2" s="1"/>
  <c r="F64" i="2" l="1"/>
  <c r="K64" i="2" s="1"/>
  <c r="B64" i="2"/>
  <c r="J64" i="2" s="1"/>
  <c r="M64" i="2" l="1"/>
  <c r="B65" i="2"/>
  <c r="J65" i="2" s="1"/>
  <c r="F65" i="2"/>
  <c r="K65" i="2" s="1"/>
  <c r="M65" i="2" l="1"/>
</calcChain>
</file>

<file path=xl/sharedStrings.xml><?xml version="1.0" encoding="utf-8"?>
<sst xmlns="http://schemas.openxmlformats.org/spreadsheetml/2006/main" count="97" uniqueCount="93">
  <si>
    <t>Canada</t>
  </si>
  <si>
    <t>FDI Stock</t>
  </si>
  <si>
    <t>Country</t>
  </si>
  <si>
    <t>Argentina</t>
  </si>
  <si>
    <t>Brazil</t>
  </si>
  <si>
    <t>Chile</t>
  </si>
  <si>
    <t>Colombia</t>
  </si>
  <si>
    <t>Costa Rica</t>
  </si>
  <si>
    <t>Dominican Republic</t>
  </si>
  <si>
    <t>Ecuador</t>
  </si>
  <si>
    <t>Honduras</t>
  </si>
  <si>
    <t>Mexico</t>
  </si>
  <si>
    <t>Panama</t>
  </si>
  <si>
    <t>Peru</t>
  </si>
  <si>
    <t>Venezuela</t>
  </si>
  <si>
    <t>Australia</t>
  </si>
  <si>
    <t>Austria</t>
  </si>
  <si>
    <t>Belgium</t>
  </si>
  <si>
    <t>China</t>
  </si>
  <si>
    <t>Czech Republic</t>
  </si>
  <si>
    <t>Denmark</t>
  </si>
  <si>
    <t>Egypt</t>
  </si>
  <si>
    <t>Finland</t>
  </si>
  <si>
    <t>France</t>
  </si>
  <si>
    <t>Germany</t>
  </si>
  <si>
    <t>Hong Kong</t>
  </si>
  <si>
    <t>Hungary</t>
  </si>
  <si>
    <t>India</t>
  </si>
  <si>
    <t>Indonesia</t>
  </si>
  <si>
    <t>Ireland</t>
  </si>
  <si>
    <t>Israel</t>
  </si>
  <si>
    <t>Italy</t>
  </si>
  <si>
    <t>Japan</t>
  </si>
  <si>
    <t>Korea, Republic of</t>
  </si>
  <si>
    <t>Luxembourg</t>
  </si>
  <si>
    <t>Malaysia</t>
  </si>
  <si>
    <t>Netherlands</t>
  </si>
  <si>
    <t>New Zealand</t>
  </si>
  <si>
    <t>Nigeria</t>
  </si>
  <si>
    <t>Norway</t>
  </si>
  <si>
    <t>Philippines</t>
  </si>
  <si>
    <t>Poland</t>
  </si>
  <si>
    <t>Portugal</t>
  </si>
  <si>
    <t>Russia</t>
  </si>
  <si>
    <t>Saudi Arabia</t>
  </si>
  <si>
    <t>Singapore</t>
  </si>
  <si>
    <t>South Africa</t>
  </si>
  <si>
    <t>Spain</t>
  </si>
  <si>
    <t>Sweden</t>
  </si>
  <si>
    <t>Switzerland</t>
  </si>
  <si>
    <t>Taiwan</t>
  </si>
  <si>
    <t>Thailand</t>
  </si>
  <si>
    <t>Turkey</t>
  </si>
  <si>
    <t>United Arab Emirates</t>
  </si>
  <si>
    <t>United Kingdom</t>
  </si>
  <si>
    <t>GDP</t>
  </si>
  <si>
    <t>mil USD</t>
  </si>
  <si>
    <t>USD</t>
  </si>
  <si>
    <t>Total US exports</t>
  </si>
  <si>
    <t>US RP exports</t>
  </si>
  <si>
    <t>theta au</t>
  </si>
  <si>
    <t>Regimes</t>
  </si>
  <si>
    <t>theta as</t>
  </si>
  <si>
    <t>Both countries do components and assembly</t>
  </si>
  <si>
    <t>Country 1 does components and assembly, country 2 imports final good</t>
  </si>
  <si>
    <t>theta bu</t>
  </si>
  <si>
    <t>Country 1 does components, both countries assemble</t>
  </si>
  <si>
    <t>theta bs</t>
  </si>
  <si>
    <t>Country 1 does components, country 2 assembles</t>
  </si>
  <si>
    <t>wu 1</t>
  </si>
  <si>
    <t>ws 1</t>
  </si>
  <si>
    <t>wu 2</t>
  </si>
  <si>
    <t>ws 2</t>
  </si>
  <si>
    <t>USA</t>
  </si>
  <si>
    <t>ca 1</t>
  </si>
  <si>
    <t>cb 1</t>
  </si>
  <si>
    <t>ca 2</t>
  </si>
  <si>
    <t>cb 2</t>
  </si>
  <si>
    <t>Cost when integrated in one country</t>
  </si>
  <si>
    <t>tc 1</t>
  </si>
  <si>
    <t>tc 2</t>
  </si>
  <si>
    <t>tau a</t>
  </si>
  <si>
    <t>Cost to serve country 1</t>
  </si>
  <si>
    <t>Cost to serve country 2</t>
  </si>
  <si>
    <t>How to serve</t>
  </si>
  <si>
    <t>Regime</t>
  </si>
  <si>
    <t>tau b</t>
  </si>
  <si>
    <t>b=1, a=2</t>
  </si>
  <si>
    <t>b=1, a=1</t>
  </si>
  <si>
    <t>b=2, a=2</t>
  </si>
  <si>
    <t>b=1,a=1</t>
  </si>
  <si>
    <t>RP share</t>
  </si>
  <si>
    <t>ln(FDI/GDP)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</si>
</sst>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10">
    <xf numFmtId="0" fontId="0" fillId="0" borderId="0" xfId="0"/>
    <xf numFmtId="0" fontId="16" fillId="0" borderId="0" xfId="0" applyFont="1"/>
    <xf numFmtId="2" fontId="0" fillId="0" borderId="0" xfId="0" applyNumberFormat="1"/>
    <xf numFmtId="1" fontId="0" fillId="0" borderId="0" xfId="0" applyNumberFormat="1"/>
    <xf numFmtId="0" fontId="0" fillId="0" borderId="0" xfId="0"/>
    <xf numFmtId="0" fontId="0" fillId="0" borderId="0" xfId="0"/>
    <xf numFmtId="11" fontId="0" fillId="0" borderId="0" xfId="0" applyNumberFormat="1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543376359479992E-2"/>
          <c:y val="2.2420274000483381E-2"/>
          <c:w val="0.92543503359733992"/>
          <c:h val="0.91689383435309679"/>
        </c:manualLayout>
      </c:layout>
      <c:scatterChart>
        <c:scatterStyle val="lineMarker"/>
        <c:varyColors val="0"/>
        <c:ser>
          <c:idx val="0"/>
          <c:order val="0"/>
          <c:tx>
            <c:v>country 1 complete fragmentation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Q1a!$A$35:$A$65</c:f>
              <c:numCache>
                <c:formatCode>0.00</c:formatCode>
                <c:ptCount val="3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0.27000000000000007</c:v>
                </c:pt>
                <c:pt idx="28">
                  <c:v>0.28000000000000008</c:v>
                </c:pt>
                <c:pt idx="29">
                  <c:v>0.29000000000000009</c:v>
                </c:pt>
                <c:pt idx="30">
                  <c:v>0.3000000000000001</c:v>
                </c:pt>
              </c:numCache>
            </c:numRef>
          </c:xVal>
          <c:yVal>
            <c:numRef>
              <c:f>Q1a!$B$35:$B$65</c:f>
              <c:numCache>
                <c:formatCode>0.00</c:formatCode>
                <c:ptCount val="31"/>
                <c:pt idx="0">
                  <c:v>262.5</c:v>
                </c:pt>
                <c:pt idx="1">
                  <c:v>264.70499999999998</c:v>
                </c:pt>
                <c:pt idx="2">
                  <c:v>266.91000000000003</c:v>
                </c:pt>
                <c:pt idx="3">
                  <c:v>269.11500000000001</c:v>
                </c:pt>
                <c:pt idx="4">
                  <c:v>271.32</c:v>
                </c:pt>
                <c:pt idx="5">
                  <c:v>273.52500000000003</c:v>
                </c:pt>
                <c:pt idx="6">
                  <c:v>275.73</c:v>
                </c:pt>
                <c:pt idx="7">
                  <c:v>277.93500000000006</c:v>
                </c:pt>
                <c:pt idx="8">
                  <c:v>280.14000000000004</c:v>
                </c:pt>
                <c:pt idx="9">
                  <c:v>282.34499999999997</c:v>
                </c:pt>
                <c:pt idx="10">
                  <c:v>284.55</c:v>
                </c:pt>
                <c:pt idx="11">
                  <c:v>286.755</c:v>
                </c:pt>
                <c:pt idx="12">
                  <c:v>288.95999999999998</c:v>
                </c:pt>
                <c:pt idx="13">
                  <c:v>291.16499999999996</c:v>
                </c:pt>
                <c:pt idx="14">
                  <c:v>293.37</c:v>
                </c:pt>
                <c:pt idx="15">
                  <c:v>295.57499999999999</c:v>
                </c:pt>
                <c:pt idx="16">
                  <c:v>297.78000000000003</c:v>
                </c:pt>
                <c:pt idx="17">
                  <c:v>299.98500000000001</c:v>
                </c:pt>
                <c:pt idx="18">
                  <c:v>302.18999999999994</c:v>
                </c:pt>
                <c:pt idx="19">
                  <c:v>304.39499999999998</c:v>
                </c:pt>
                <c:pt idx="20">
                  <c:v>306.60000000000002</c:v>
                </c:pt>
                <c:pt idx="21">
                  <c:v>308.80500000000006</c:v>
                </c:pt>
                <c:pt idx="22">
                  <c:v>311.01</c:v>
                </c:pt>
                <c:pt idx="23">
                  <c:v>313.21500000000003</c:v>
                </c:pt>
                <c:pt idx="24">
                  <c:v>315.42</c:v>
                </c:pt>
                <c:pt idx="25">
                  <c:v>317.625</c:v>
                </c:pt>
                <c:pt idx="26">
                  <c:v>319.83000000000004</c:v>
                </c:pt>
                <c:pt idx="27">
                  <c:v>322.03500000000003</c:v>
                </c:pt>
                <c:pt idx="28">
                  <c:v>324.24</c:v>
                </c:pt>
                <c:pt idx="29">
                  <c:v>326.44500000000005</c:v>
                </c:pt>
                <c:pt idx="30">
                  <c:v>328.65000000000003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626-4009-BC51-81C07D36477C}"/>
            </c:ext>
          </c:extLst>
        </c:ser>
        <c:ser>
          <c:idx val="1"/>
          <c:order val="1"/>
          <c:tx>
            <c:v>country 2 complete fragmentation</c:v>
          </c:tx>
          <c:marker>
            <c:symbol val="none"/>
          </c:marker>
          <c:xVal>
            <c:numRef>
              <c:f>Q1a!$A$35:$A$65</c:f>
              <c:numCache>
                <c:formatCode>0.00</c:formatCode>
                <c:ptCount val="3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0.27000000000000007</c:v>
                </c:pt>
                <c:pt idx="28">
                  <c:v>0.28000000000000008</c:v>
                </c:pt>
                <c:pt idx="29">
                  <c:v>0.29000000000000009</c:v>
                </c:pt>
                <c:pt idx="30">
                  <c:v>0.3000000000000001</c:v>
                </c:pt>
              </c:numCache>
            </c:numRef>
          </c:xVal>
          <c:yVal>
            <c:numRef>
              <c:f>Q1a!$F$35:$F$65</c:f>
              <c:numCache>
                <c:formatCode>0.00</c:formatCode>
                <c:ptCount val="31"/>
                <c:pt idx="0">
                  <c:v>250</c:v>
                </c:pt>
                <c:pt idx="1">
                  <c:v>252.1</c:v>
                </c:pt>
                <c:pt idx="2">
                  <c:v>254.20000000000002</c:v>
                </c:pt>
                <c:pt idx="3">
                  <c:v>256.3</c:v>
                </c:pt>
                <c:pt idx="4">
                  <c:v>258.39999999999998</c:v>
                </c:pt>
                <c:pt idx="5">
                  <c:v>260.5</c:v>
                </c:pt>
                <c:pt idx="6">
                  <c:v>262.60000000000002</c:v>
                </c:pt>
                <c:pt idx="7">
                  <c:v>264.70000000000005</c:v>
                </c:pt>
                <c:pt idx="8">
                  <c:v>266.8</c:v>
                </c:pt>
                <c:pt idx="9">
                  <c:v>268.89999999999998</c:v>
                </c:pt>
                <c:pt idx="10">
                  <c:v>271</c:v>
                </c:pt>
                <c:pt idx="11">
                  <c:v>273.09999999999997</c:v>
                </c:pt>
                <c:pt idx="12">
                  <c:v>275.2</c:v>
                </c:pt>
                <c:pt idx="13">
                  <c:v>277.29999999999995</c:v>
                </c:pt>
                <c:pt idx="14">
                  <c:v>279.39999999999998</c:v>
                </c:pt>
                <c:pt idx="15">
                  <c:v>281.5</c:v>
                </c:pt>
                <c:pt idx="16">
                  <c:v>283.60000000000002</c:v>
                </c:pt>
                <c:pt idx="17">
                  <c:v>285.7</c:v>
                </c:pt>
                <c:pt idx="18">
                  <c:v>287.79999999999995</c:v>
                </c:pt>
                <c:pt idx="19">
                  <c:v>289.89999999999998</c:v>
                </c:pt>
                <c:pt idx="20">
                  <c:v>292</c:v>
                </c:pt>
                <c:pt idx="21">
                  <c:v>294.10000000000002</c:v>
                </c:pt>
                <c:pt idx="22">
                  <c:v>296.2</c:v>
                </c:pt>
                <c:pt idx="23">
                  <c:v>298.3</c:v>
                </c:pt>
                <c:pt idx="24">
                  <c:v>300.39999999999998</c:v>
                </c:pt>
                <c:pt idx="25">
                  <c:v>302.5</c:v>
                </c:pt>
                <c:pt idx="26">
                  <c:v>304.60000000000002</c:v>
                </c:pt>
                <c:pt idx="27">
                  <c:v>306.7</c:v>
                </c:pt>
                <c:pt idx="28">
                  <c:v>308.8</c:v>
                </c:pt>
                <c:pt idx="29">
                  <c:v>310.90000000000003</c:v>
                </c:pt>
                <c:pt idx="30">
                  <c:v>313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626-4009-BC51-81C07D36477C}"/>
            </c:ext>
          </c:extLst>
        </c:ser>
        <c:ser>
          <c:idx val="2"/>
          <c:order val="2"/>
          <c:tx>
            <c:v>country 1 partial frament</c:v>
          </c:tx>
          <c:spPr>
            <a:ln>
              <a:solidFill>
                <a:srgbClr val="FF0000"/>
              </a:solidFill>
              <a:prstDash val="dash"/>
            </a:ln>
          </c:spPr>
          <c:marker>
            <c:symbol val="none"/>
          </c:marker>
          <c:xVal>
            <c:numRef>
              <c:f>Q1a!$A$35:$A$65</c:f>
              <c:numCache>
                <c:formatCode>0.00</c:formatCode>
                <c:ptCount val="3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0.27000000000000007</c:v>
                </c:pt>
                <c:pt idx="28">
                  <c:v>0.28000000000000008</c:v>
                </c:pt>
                <c:pt idx="29">
                  <c:v>0.29000000000000009</c:v>
                </c:pt>
                <c:pt idx="30">
                  <c:v>0.3000000000000001</c:v>
                </c:pt>
              </c:numCache>
            </c:numRef>
          </c:xVal>
          <c:yVal>
            <c:numRef>
              <c:f>Q1a!$C$35:$C$65</c:f>
              <c:numCache>
                <c:formatCode>0.00</c:formatCode>
                <c:ptCount val="31"/>
                <c:pt idx="0">
                  <c:v>280</c:v>
                </c:pt>
                <c:pt idx="1">
                  <c:v>280</c:v>
                </c:pt>
                <c:pt idx="2">
                  <c:v>280</c:v>
                </c:pt>
                <c:pt idx="3">
                  <c:v>280</c:v>
                </c:pt>
                <c:pt idx="4">
                  <c:v>280</c:v>
                </c:pt>
                <c:pt idx="5">
                  <c:v>280</c:v>
                </c:pt>
                <c:pt idx="6">
                  <c:v>280</c:v>
                </c:pt>
                <c:pt idx="7">
                  <c:v>280</c:v>
                </c:pt>
                <c:pt idx="8">
                  <c:v>280</c:v>
                </c:pt>
                <c:pt idx="9">
                  <c:v>280</c:v>
                </c:pt>
                <c:pt idx="10">
                  <c:v>280</c:v>
                </c:pt>
                <c:pt idx="11">
                  <c:v>280</c:v>
                </c:pt>
                <c:pt idx="12">
                  <c:v>280</c:v>
                </c:pt>
                <c:pt idx="13">
                  <c:v>280</c:v>
                </c:pt>
                <c:pt idx="14">
                  <c:v>280</c:v>
                </c:pt>
                <c:pt idx="15">
                  <c:v>280</c:v>
                </c:pt>
                <c:pt idx="16">
                  <c:v>280</c:v>
                </c:pt>
                <c:pt idx="17">
                  <c:v>280</c:v>
                </c:pt>
                <c:pt idx="18">
                  <c:v>280</c:v>
                </c:pt>
                <c:pt idx="19">
                  <c:v>280</c:v>
                </c:pt>
                <c:pt idx="20">
                  <c:v>280</c:v>
                </c:pt>
                <c:pt idx="21">
                  <c:v>280</c:v>
                </c:pt>
                <c:pt idx="22">
                  <c:v>280</c:v>
                </c:pt>
                <c:pt idx="23">
                  <c:v>280</c:v>
                </c:pt>
                <c:pt idx="24">
                  <c:v>280</c:v>
                </c:pt>
                <c:pt idx="25">
                  <c:v>280</c:v>
                </c:pt>
                <c:pt idx="26">
                  <c:v>280</c:v>
                </c:pt>
                <c:pt idx="27">
                  <c:v>280</c:v>
                </c:pt>
                <c:pt idx="28">
                  <c:v>280</c:v>
                </c:pt>
                <c:pt idx="29">
                  <c:v>280</c:v>
                </c:pt>
                <c:pt idx="30">
                  <c:v>280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626-4009-BC51-81C07D36477C}"/>
            </c:ext>
          </c:extLst>
        </c:ser>
        <c:ser>
          <c:idx val="3"/>
          <c:order val="3"/>
          <c:tx>
            <c:v>country 2 partial frag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Q1a!$A$35:$A$65</c:f>
              <c:numCache>
                <c:formatCode>0.00</c:formatCode>
                <c:ptCount val="3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0.27000000000000007</c:v>
                </c:pt>
                <c:pt idx="28">
                  <c:v>0.28000000000000008</c:v>
                </c:pt>
                <c:pt idx="29">
                  <c:v>0.29000000000000009</c:v>
                </c:pt>
                <c:pt idx="30">
                  <c:v>0.3000000000000001</c:v>
                </c:pt>
              </c:numCache>
            </c:numRef>
          </c:xVal>
          <c:yVal>
            <c:numRef>
              <c:f>Q1a!$F$35:$F$65</c:f>
              <c:numCache>
                <c:formatCode>0.00</c:formatCode>
                <c:ptCount val="31"/>
                <c:pt idx="0">
                  <c:v>250</c:v>
                </c:pt>
                <c:pt idx="1">
                  <c:v>252.1</c:v>
                </c:pt>
                <c:pt idx="2">
                  <c:v>254.20000000000002</c:v>
                </c:pt>
                <c:pt idx="3">
                  <c:v>256.3</c:v>
                </c:pt>
                <c:pt idx="4">
                  <c:v>258.39999999999998</c:v>
                </c:pt>
                <c:pt idx="5">
                  <c:v>260.5</c:v>
                </c:pt>
                <c:pt idx="6">
                  <c:v>262.60000000000002</c:v>
                </c:pt>
                <c:pt idx="7">
                  <c:v>264.70000000000005</c:v>
                </c:pt>
                <c:pt idx="8">
                  <c:v>266.8</c:v>
                </c:pt>
                <c:pt idx="9">
                  <c:v>268.89999999999998</c:v>
                </c:pt>
                <c:pt idx="10">
                  <c:v>271</c:v>
                </c:pt>
                <c:pt idx="11">
                  <c:v>273.09999999999997</c:v>
                </c:pt>
                <c:pt idx="12">
                  <c:v>275.2</c:v>
                </c:pt>
                <c:pt idx="13">
                  <c:v>277.29999999999995</c:v>
                </c:pt>
                <c:pt idx="14">
                  <c:v>279.39999999999998</c:v>
                </c:pt>
                <c:pt idx="15">
                  <c:v>281.5</c:v>
                </c:pt>
                <c:pt idx="16">
                  <c:v>283.60000000000002</c:v>
                </c:pt>
                <c:pt idx="17">
                  <c:v>285.7</c:v>
                </c:pt>
                <c:pt idx="18">
                  <c:v>287.79999999999995</c:v>
                </c:pt>
                <c:pt idx="19">
                  <c:v>289.89999999999998</c:v>
                </c:pt>
                <c:pt idx="20">
                  <c:v>292</c:v>
                </c:pt>
                <c:pt idx="21">
                  <c:v>294.10000000000002</c:v>
                </c:pt>
                <c:pt idx="22">
                  <c:v>296.2</c:v>
                </c:pt>
                <c:pt idx="23">
                  <c:v>298.3</c:v>
                </c:pt>
                <c:pt idx="24">
                  <c:v>300.39999999999998</c:v>
                </c:pt>
                <c:pt idx="25">
                  <c:v>302.5</c:v>
                </c:pt>
                <c:pt idx="26">
                  <c:v>304.60000000000002</c:v>
                </c:pt>
                <c:pt idx="27">
                  <c:v>306.7</c:v>
                </c:pt>
                <c:pt idx="28">
                  <c:v>308.8</c:v>
                </c:pt>
                <c:pt idx="29">
                  <c:v>310.90000000000003</c:v>
                </c:pt>
                <c:pt idx="30">
                  <c:v>313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626-4009-BC51-81C07D36477C}"/>
            </c:ext>
          </c:extLst>
        </c:ser>
        <c:ser>
          <c:idx val="4"/>
          <c:order val="4"/>
          <c:tx>
            <c:v>country 2 import</c:v>
          </c:tx>
          <c:spPr>
            <a:ln>
              <a:solidFill>
                <a:srgbClr val="0000FF"/>
              </a:solidFill>
              <a:prstDash val="dash"/>
            </a:ln>
          </c:spPr>
          <c:marker>
            <c:symbol val="none"/>
          </c:marker>
          <c:xVal>
            <c:numRef>
              <c:f>Q1a!$A$35:$A$65</c:f>
              <c:numCache>
                <c:formatCode>0.00</c:formatCode>
                <c:ptCount val="3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0.27000000000000007</c:v>
                </c:pt>
                <c:pt idx="28">
                  <c:v>0.28000000000000008</c:v>
                </c:pt>
                <c:pt idx="29">
                  <c:v>0.29000000000000009</c:v>
                </c:pt>
                <c:pt idx="30">
                  <c:v>0.3000000000000001</c:v>
                </c:pt>
              </c:numCache>
            </c:numRef>
          </c:xVal>
          <c:yVal>
            <c:numRef>
              <c:f>Q1a!$H$35:$H$65</c:f>
              <c:numCache>
                <c:formatCode>0.00</c:formatCode>
                <c:ptCount val="31"/>
                <c:pt idx="0">
                  <c:v>294</c:v>
                </c:pt>
                <c:pt idx="1">
                  <c:v>294</c:v>
                </c:pt>
                <c:pt idx="2">
                  <c:v>294</c:v>
                </c:pt>
                <c:pt idx="3">
                  <c:v>294</c:v>
                </c:pt>
                <c:pt idx="4">
                  <c:v>294</c:v>
                </c:pt>
                <c:pt idx="5">
                  <c:v>294</c:v>
                </c:pt>
                <c:pt idx="6">
                  <c:v>294</c:v>
                </c:pt>
                <c:pt idx="7">
                  <c:v>294</c:v>
                </c:pt>
                <c:pt idx="8">
                  <c:v>294</c:v>
                </c:pt>
                <c:pt idx="9">
                  <c:v>294</c:v>
                </c:pt>
                <c:pt idx="10">
                  <c:v>294</c:v>
                </c:pt>
                <c:pt idx="11">
                  <c:v>294</c:v>
                </c:pt>
                <c:pt idx="12">
                  <c:v>294</c:v>
                </c:pt>
                <c:pt idx="13">
                  <c:v>294</c:v>
                </c:pt>
                <c:pt idx="14">
                  <c:v>294</c:v>
                </c:pt>
                <c:pt idx="15">
                  <c:v>294</c:v>
                </c:pt>
                <c:pt idx="16">
                  <c:v>294</c:v>
                </c:pt>
                <c:pt idx="17">
                  <c:v>294</c:v>
                </c:pt>
                <c:pt idx="18">
                  <c:v>294</c:v>
                </c:pt>
                <c:pt idx="19">
                  <c:v>294</c:v>
                </c:pt>
                <c:pt idx="20">
                  <c:v>294</c:v>
                </c:pt>
                <c:pt idx="21">
                  <c:v>294</c:v>
                </c:pt>
                <c:pt idx="22">
                  <c:v>294</c:v>
                </c:pt>
                <c:pt idx="23">
                  <c:v>294</c:v>
                </c:pt>
                <c:pt idx="24">
                  <c:v>294</c:v>
                </c:pt>
                <c:pt idx="25">
                  <c:v>294</c:v>
                </c:pt>
                <c:pt idx="26">
                  <c:v>294</c:v>
                </c:pt>
                <c:pt idx="27">
                  <c:v>294</c:v>
                </c:pt>
                <c:pt idx="28">
                  <c:v>294</c:v>
                </c:pt>
                <c:pt idx="29">
                  <c:v>294</c:v>
                </c:pt>
                <c:pt idx="30">
                  <c:v>294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626-4009-BC51-81C07D36477C}"/>
            </c:ext>
          </c:extLst>
        </c:ser>
        <c:ser>
          <c:idx val="5"/>
          <c:order val="5"/>
          <c:spPr>
            <a:ln>
              <a:solidFill>
                <a:srgbClr val="0000FF"/>
              </a:solidFill>
              <a:prstDash val="dashDot"/>
            </a:ln>
          </c:spPr>
          <c:marker>
            <c:symbol val="none"/>
          </c:marker>
          <c:xVal>
            <c:numRef>
              <c:f>Q1a!$A$35:$A$65</c:f>
              <c:numCache>
                <c:formatCode>0.00</c:formatCode>
                <c:ptCount val="3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0.27000000000000007</c:v>
                </c:pt>
                <c:pt idx="28">
                  <c:v>0.28000000000000008</c:v>
                </c:pt>
                <c:pt idx="29">
                  <c:v>0.29000000000000009</c:v>
                </c:pt>
                <c:pt idx="30">
                  <c:v>0.3000000000000001</c:v>
                </c:pt>
              </c:numCache>
            </c:numRef>
          </c:xVal>
          <c:yVal>
            <c:numRef>
              <c:f>Q1a!$G$35:$G$65</c:f>
              <c:numCache>
                <c:formatCode>0.00</c:formatCode>
                <c:ptCount val="31"/>
                <c:pt idx="0">
                  <c:v>342</c:v>
                </c:pt>
                <c:pt idx="1">
                  <c:v>342</c:v>
                </c:pt>
                <c:pt idx="2">
                  <c:v>342</c:v>
                </c:pt>
                <c:pt idx="3">
                  <c:v>342</c:v>
                </c:pt>
                <c:pt idx="4">
                  <c:v>342</c:v>
                </c:pt>
                <c:pt idx="5">
                  <c:v>342</c:v>
                </c:pt>
                <c:pt idx="6">
                  <c:v>342</c:v>
                </c:pt>
                <c:pt idx="7">
                  <c:v>342</c:v>
                </c:pt>
                <c:pt idx="8">
                  <c:v>342</c:v>
                </c:pt>
                <c:pt idx="9">
                  <c:v>342</c:v>
                </c:pt>
                <c:pt idx="10">
                  <c:v>342</c:v>
                </c:pt>
                <c:pt idx="11">
                  <c:v>342</c:v>
                </c:pt>
                <c:pt idx="12">
                  <c:v>342</c:v>
                </c:pt>
                <c:pt idx="13">
                  <c:v>342</c:v>
                </c:pt>
                <c:pt idx="14">
                  <c:v>342</c:v>
                </c:pt>
                <c:pt idx="15">
                  <c:v>342</c:v>
                </c:pt>
                <c:pt idx="16">
                  <c:v>342</c:v>
                </c:pt>
                <c:pt idx="17">
                  <c:v>342</c:v>
                </c:pt>
                <c:pt idx="18">
                  <c:v>342</c:v>
                </c:pt>
                <c:pt idx="19">
                  <c:v>342</c:v>
                </c:pt>
                <c:pt idx="20">
                  <c:v>342</c:v>
                </c:pt>
                <c:pt idx="21">
                  <c:v>342</c:v>
                </c:pt>
                <c:pt idx="22">
                  <c:v>342</c:v>
                </c:pt>
                <c:pt idx="23">
                  <c:v>342</c:v>
                </c:pt>
                <c:pt idx="24">
                  <c:v>342</c:v>
                </c:pt>
                <c:pt idx="25">
                  <c:v>342</c:v>
                </c:pt>
                <c:pt idx="26">
                  <c:v>342</c:v>
                </c:pt>
                <c:pt idx="27">
                  <c:v>342</c:v>
                </c:pt>
                <c:pt idx="28">
                  <c:v>342</c:v>
                </c:pt>
                <c:pt idx="29">
                  <c:v>342</c:v>
                </c:pt>
                <c:pt idx="30">
                  <c:v>342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626-4009-BC51-81C07D3647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0390272"/>
        <c:axId val="130396160"/>
      </c:scatterChart>
      <c:valAx>
        <c:axId val="130390272"/>
        <c:scaling>
          <c:orientation val="minMax"/>
          <c:max val="0.3000000000000001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trade cost for good b (tau</a:t>
                </a:r>
                <a:r>
                  <a:rPr lang="en-US" baseline="0"/>
                  <a:t> b)</a:t>
                </a:r>
                <a:endParaRPr lang="en-US"/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130396160"/>
        <c:crosses val="autoZero"/>
        <c:crossBetween val="midCat"/>
      </c:valAx>
      <c:valAx>
        <c:axId val="130396160"/>
        <c:scaling>
          <c:orientation val="minMax"/>
          <c:max val="400"/>
          <c:min val="200"/>
        </c:scaling>
        <c:delete val="0"/>
        <c:axPos val="l"/>
        <c:numFmt formatCode="0" sourceLinked="0"/>
        <c:majorTickMark val="out"/>
        <c:minorTickMark val="none"/>
        <c:tickLblPos val="nextTo"/>
        <c:crossAx val="130390272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ysClr val="windowText" lastClr="000000"/>
                </a:solidFill>
                <a:prstDash val="solid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2.7314428786842072E-2"/>
                  <c:y val="-4.3485804617077718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Data!$H$4:$H$58</c:f>
              <c:numCache>
                <c:formatCode>General</c:formatCode>
                <c:ptCount val="55"/>
                <c:pt idx="0">
                  <c:v>-0.19671210352456756</c:v>
                </c:pt>
                <c:pt idx="1">
                  <c:v>1.5337348191182663</c:v>
                </c:pt>
                <c:pt idx="2">
                  <c:v>-0.89428320494700597</c:v>
                </c:pt>
                <c:pt idx="3">
                  <c:v>0.2323200886916037</c:v>
                </c:pt>
                <c:pt idx="4">
                  <c:v>1.8674926130249168</c:v>
                </c:pt>
                <c:pt idx="5">
                  <c:v>2.2169529027830275</c:v>
                </c:pt>
                <c:pt idx="6">
                  <c:v>0.52309651412218872</c:v>
                </c:pt>
                <c:pt idx="7">
                  <c:v>2.1882201537783401</c:v>
                </c:pt>
                <c:pt idx="8">
                  <c:v>-0.28149508935102041</c:v>
                </c:pt>
                <c:pt idx="9">
                  <c:v>-2.0476222566949644</c:v>
                </c:pt>
                <c:pt idx="10">
                  <c:v>-1.3483200961552553</c:v>
                </c:pt>
                <c:pt idx="11">
                  <c:v>-1.068144251272412</c:v>
                </c:pt>
                <c:pt idx="12">
                  <c:v>-2.037814391230774</c:v>
                </c:pt>
                <c:pt idx="13">
                  <c:v>-2.6301037345939453</c:v>
                </c:pt>
                <c:pt idx="14">
                  <c:v>1.3667927765449552</c:v>
                </c:pt>
                <c:pt idx="15">
                  <c:v>-2.6247661154691531</c:v>
                </c:pt>
                <c:pt idx="16">
                  <c:v>0.83258849286679326</c:v>
                </c:pt>
                <c:pt idx="17">
                  <c:v>1.0249829251514251</c:v>
                </c:pt>
                <c:pt idx="18">
                  <c:v>-1.6620815887479923</c:v>
                </c:pt>
                <c:pt idx="19">
                  <c:v>0.26700595284633616</c:v>
                </c:pt>
                <c:pt idx="20">
                  <c:v>-1.2166437909164125</c:v>
                </c:pt>
                <c:pt idx="21">
                  <c:v>2.0853058180930124</c:v>
                </c:pt>
                <c:pt idx="22">
                  <c:v>1.1566667277154841</c:v>
                </c:pt>
                <c:pt idx="23">
                  <c:v>1.9332601350121763</c:v>
                </c:pt>
                <c:pt idx="24">
                  <c:v>-1.0054573880833495</c:v>
                </c:pt>
                <c:pt idx="25">
                  <c:v>-0.27082725337422953</c:v>
                </c:pt>
                <c:pt idx="26">
                  <c:v>1.0820574627291473</c:v>
                </c:pt>
                <c:pt idx="27">
                  <c:v>0.14985135354776891</c:v>
                </c:pt>
                <c:pt idx="28">
                  <c:v>1.7414882843366195</c:v>
                </c:pt>
                <c:pt idx="29">
                  <c:v>3.3945002441011021E-2</c:v>
                </c:pt>
                <c:pt idx="30">
                  <c:v>1.8173688314867291</c:v>
                </c:pt>
                <c:pt idx="31">
                  <c:v>2.9395543576493264</c:v>
                </c:pt>
                <c:pt idx="32">
                  <c:v>-1.3815366453438596</c:v>
                </c:pt>
                <c:pt idx="33">
                  <c:v>0.73144256495140481</c:v>
                </c:pt>
                <c:pt idx="34">
                  <c:v>-0.50492417196619366</c:v>
                </c:pt>
                <c:pt idx="35">
                  <c:v>-1.11147608678751</c:v>
                </c:pt>
                <c:pt idx="36">
                  <c:v>-0.3878413481113005</c:v>
                </c:pt>
                <c:pt idx="37">
                  <c:v>0.14077033320892998</c:v>
                </c:pt>
                <c:pt idx="38">
                  <c:v>-0.55934905790005385</c:v>
                </c:pt>
                <c:pt idx="39">
                  <c:v>-2.4993069725863792</c:v>
                </c:pt>
                <c:pt idx="40">
                  <c:v>-0.76673287988642425</c:v>
                </c:pt>
                <c:pt idx="41">
                  <c:v>-0.87484013089079637</c:v>
                </c:pt>
                <c:pt idx="42">
                  <c:v>1.273771534644583</c:v>
                </c:pt>
                <c:pt idx="43">
                  <c:v>-0.53972470259748151</c:v>
                </c:pt>
                <c:pt idx="44">
                  <c:v>0.11394791881913363</c:v>
                </c:pt>
                <c:pt idx="45">
                  <c:v>-0.42390299571141787</c:v>
                </c:pt>
                <c:pt idx="46">
                  <c:v>1.1144420458005979</c:v>
                </c:pt>
                <c:pt idx="47">
                  <c:v>-3.3996827240722589</c:v>
                </c:pt>
                <c:pt idx="48">
                  <c:v>0.31500530700592067</c:v>
                </c:pt>
                <c:pt idx="49">
                  <c:v>-1.4399909324846474</c:v>
                </c:pt>
                <c:pt idx="50">
                  <c:v>-1.1204641259253212</c:v>
                </c:pt>
                <c:pt idx="51">
                  <c:v>2.7586025914284527</c:v>
                </c:pt>
                <c:pt idx="52">
                  <c:v>-7.0989784884213425E-2</c:v>
                </c:pt>
              </c:numCache>
            </c:numRef>
          </c:xVal>
          <c:yVal>
            <c:numRef>
              <c:f>Data!$G$4:$G$58</c:f>
              <c:numCache>
                <c:formatCode>General</c:formatCode>
                <c:ptCount val="55"/>
                <c:pt idx="0">
                  <c:v>0.36979386363661465</c:v>
                </c:pt>
                <c:pt idx="1">
                  <c:v>0.28366822149460796</c:v>
                </c:pt>
                <c:pt idx="2">
                  <c:v>0.14992487524730211</c:v>
                </c:pt>
                <c:pt idx="3">
                  <c:v>0.54626780319080581</c:v>
                </c:pt>
                <c:pt idx="4">
                  <c:v>0.32674948370907098</c:v>
                </c:pt>
                <c:pt idx="5">
                  <c:v>0.41360800040077028</c:v>
                </c:pt>
                <c:pt idx="6">
                  <c:v>0.16921649815897158</c:v>
                </c:pt>
                <c:pt idx="7">
                  <c:v>0.18966131597687999</c:v>
                </c:pt>
                <c:pt idx="8">
                  <c:v>0.16940005180741879</c:v>
                </c:pt>
                <c:pt idx="9">
                  <c:v>0.16201826352221621</c:v>
                </c:pt>
                <c:pt idx="10">
                  <c:v>0.19905376151654097</c:v>
                </c:pt>
                <c:pt idx="11">
                  <c:v>0.10545084332156129</c:v>
                </c:pt>
                <c:pt idx="12">
                  <c:v>0.10520872847992377</c:v>
                </c:pt>
                <c:pt idx="13">
                  <c:v>0.12603675709509402</c:v>
                </c:pt>
                <c:pt idx="14">
                  <c:v>0.18200912358962432</c:v>
                </c:pt>
                <c:pt idx="15">
                  <c:v>0.10393099880352585</c:v>
                </c:pt>
                <c:pt idx="16">
                  <c:v>0.29717382829576916</c:v>
                </c:pt>
                <c:pt idx="17">
                  <c:v>0.32514326920260073</c:v>
                </c:pt>
                <c:pt idx="18">
                  <c:v>0.22979404713835849</c:v>
                </c:pt>
                <c:pt idx="19">
                  <c:v>8.1867119992292944E-2</c:v>
                </c:pt>
                <c:pt idx="20">
                  <c:v>0.199262241814429</c:v>
                </c:pt>
                <c:pt idx="21">
                  <c:v>0.13032725125828545</c:v>
                </c:pt>
                <c:pt idx="22">
                  <c:v>8.2410434104852312E-2</c:v>
                </c:pt>
                <c:pt idx="23">
                  <c:v>0.35943243101105171</c:v>
                </c:pt>
                <c:pt idx="24">
                  <c:v>0.35676534372756591</c:v>
                </c:pt>
                <c:pt idx="25">
                  <c:v>0.19966702375147458</c:v>
                </c:pt>
                <c:pt idx="26">
                  <c:v>0.30656844901241304</c:v>
                </c:pt>
                <c:pt idx="27">
                  <c:v>0.16285502597294105</c:v>
                </c:pt>
                <c:pt idx="28">
                  <c:v>0.15896689804541125</c:v>
                </c:pt>
                <c:pt idx="29">
                  <c:v>0.35934049461689094</c:v>
                </c:pt>
                <c:pt idx="30">
                  <c:v>0.40376369093578668</c:v>
                </c:pt>
                <c:pt idx="31">
                  <c:v>0.4580935348371698</c:v>
                </c:pt>
                <c:pt idx="32">
                  <c:v>0.14860287254938154</c:v>
                </c:pt>
                <c:pt idx="33">
                  <c:v>6.5942523314212034E-2</c:v>
                </c:pt>
                <c:pt idx="34">
                  <c:v>0.17169958332718785</c:v>
                </c:pt>
                <c:pt idx="35">
                  <c:v>0.37722377164459686</c:v>
                </c:pt>
                <c:pt idx="36">
                  <c:v>0.11866630569909456</c:v>
                </c:pt>
                <c:pt idx="37">
                  <c:v>0.25112331219570744</c:v>
                </c:pt>
                <c:pt idx="38">
                  <c:v>0.18550209382976518</c:v>
                </c:pt>
                <c:pt idx="39">
                  <c:v>0.10666770661234114</c:v>
                </c:pt>
                <c:pt idx="40">
                  <c:v>0.20827904438928554</c:v>
                </c:pt>
                <c:pt idx="41">
                  <c:v>7.2477799128666823E-2</c:v>
                </c:pt>
                <c:pt idx="42">
                  <c:v>0.3805375723890424</c:v>
                </c:pt>
                <c:pt idx="43">
                  <c:v>0.26898051348924601</c:v>
                </c:pt>
                <c:pt idx="44">
                  <c:v>0.13396397291283307</c:v>
                </c:pt>
                <c:pt idx="45">
                  <c:v>0.20490523379668527</c:v>
                </c:pt>
                <c:pt idx="46">
                  <c:v>0.19520555905423242</c:v>
                </c:pt>
                <c:pt idx="47">
                  <c:v>0.22443568544947268</c:v>
                </c:pt>
                <c:pt idx="48">
                  <c:v>0.19099644420454148</c:v>
                </c:pt>
                <c:pt idx="49">
                  <c:v>0.10717011145369264</c:v>
                </c:pt>
                <c:pt idx="50">
                  <c:v>0.10632005364294106</c:v>
                </c:pt>
                <c:pt idx="51">
                  <c:v>0.2424320529477795</c:v>
                </c:pt>
                <c:pt idx="52">
                  <c:v>0.14480567956496335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6C3-4CB9-B59C-A27361110B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9191104"/>
        <c:axId val="509189464"/>
      </c:scatterChart>
      <c:valAx>
        <c:axId val="509191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ln(FDI/GDP)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9189464"/>
        <c:crosses val="autoZero"/>
        <c:crossBetween val="midCat"/>
      </c:valAx>
      <c:valAx>
        <c:axId val="509189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Related part share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9191104"/>
        <c:crossesAt val="-4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74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tabSelected="1" zoomScale="10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0086" cy="628431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0.79465</cdr:x>
      <cdr:y>0.23095</cdr:y>
    </cdr:from>
    <cdr:to>
      <cdr:x>0.89536</cdr:x>
      <cdr:y>0.27331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882816" y="1452471"/>
          <a:ext cx="872213" cy="2664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c2: HFDI</a:t>
          </a:r>
        </a:p>
      </cdr:txBody>
    </cdr:sp>
  </cdr:relSizeAnchor>
  <cdr:relSizeAnchor xmlns:cdr="http://schemas.openxmlformats.org/drawingml/2006/chartDrawing">
    <cdr:from>
      <cdr:x>0.08129</cdr:x>
      <cdr:y>0.45954</cdr:y>
    </cdr:from>
    <cdr:to>
      <cdr:x>0.18199</cdr:x>
      <cdr:y>0.5019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704047" y="2890053"/>
          <a:ext cx="872213" cy="2664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c2: Export</a:t>
          </a:r>
        </a:p>
      </cdr:txBody>
    </cdr:sp>
  </cdr:relSizeAnchor>
  <cdr:relSizeAnchor xmlns:cdr="http://schemas.openxmlformats.org/drawingml/2006/chartDrawing">
    <cdr:from>
      <cdr:x>0.82032</cdr:x>
      <cdr:y>0.58894</cdr:y>
    </cdr:from>
    <cdr:to>
      <cdr:x>0.94212</cdr:x>
      <cdr:y>0.68241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7105139" y="3703874"/>
          <a:ext cx="1054976" cy="587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c1: HFDI</a:t>
          </a:r>
        </a:p>
        <a:p xmlns:a="http://schemas.openxmlformats.org/drawingml/2006/main">
          <a:r>
            <a:rPr lang="en-US" sz="1100"/>
            <a:t>      Export</a:t>
          </a:r>
        </a:p>
        <a:p xmlns:a="http://schemas.openxmlformats.org/drawingml/2006/main">
          <a:r>
            <a:rPr lang="en-US" sz="1100"/>
            <a:t>      Part. frag.</a:t>
          </a:r>
        </a:p>
      </cdr:txBody>
    </cdr:sp>
  </cdr:relSizeAnchor>
  <cdr:relSizeAnchor xmlns:cdr="http://schemas.openxmlformats.org/drawingml/2006/chartDrawing">
    <cdr:from>
      <cdr:x>0.07749</cdr:x>
      <cdr:y>0.69513</cdr:y>
    </cdr:from>
    <cdr:to>
      <cdr:x>0.233</cdr:x>
      <cdr:y>0.76191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671202" y="4371719"/>
          <a:ext cx="1346930" cy="4199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c1: Complete</a:t>
          </a:r>
          <a:r>
            <a:rPr lang="en-US" sz="1100" baseline="0"/>
            <a:t> frag.</a:t>
          </a:r>
          <a:endParaRPr lang="en-US" sz="1100"/>
        </a:p>
      </cdr:txBody>
    </cdr:sp>
  </cdr:relSizeAnchor>
  <cdr:relSizeAnchor xmlns:cdr="http://schemas.openxmlformats.org/drawingml/2006/chartDrawing">
    <cdr:from>
      <cdr:x>0.74869</cdr:x>
      <cdr:y>0.32201</cdr:y>
    </cdr:from>
    <cdr:to>
      <cdr:x>0.88904</cdr:x>
      <cdr:y>0.39807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6484737" y="2025139"/>
          <a:ext cx="1215551" cy="4783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c2: Part. frag.</a:t>
          </a:r>
        </a:p>
        <a:p xmlns:a="http://schemas.openxmlformats.org/drawingml/2006/main">
          <a:r>
            <a:rPr lang="en-US" sz="1100"/>
            <a:t>      Comp. frag.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0086" cy="628431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M65"/>
  <sheetViews>
    <sheetView topLeftCell="A10" workbookViewId="0">
      <selection activeCell="G36" sqref="G36"/>
    </sheetView>
  </sheetViews>
  <sheetFormatPr defaultColWidth="9.1796875" defaultRowHeight="14.5" x14ac:dyDescent="0.35"/>
  <cols>
    <col min="1" max="1" width="9.1796875" style="5"/>
    <col min="2" max="2" width="13.54296875" style="5" customWidth="1"/>
    <col min="3" max="12" width="9.1796875" style="5"/>
    <col min="13" max="13" width="61.453125" style="5" bestFit="1" customWidth="1"/>
    <col min="14" max="16384" width="9.1796875" style="5"/>
  </cols>
  <sheetData>
    <row r="4" spans="1:7" x14ac:dyDescent="0.35">
      <c r="A4" s="5" t="s">
        <v>60</v>
      </c>
      <c r="B4" s="5">
        <v>5</v>
      </c>
      <c r="F4" s="1" t="s">
        <v>61</v>
      </c>
    </row>
    <row r="5" spans="1:7" x14ac:dyDescent="0.35">
      <c r="A5" s="5" t="s">
        <v>62</v>
      </c>
      <c r="B5" s="5">
        <v>1</v>
      </c>
      <c r="F5" s="5">
        <v>1</v>
      </c>
      <c r="G5" s="5" t="s">
        <v>63</v>
      </c>
    </row>
    <row r="6" spans="1:7" x14ac:dyDescent="0.35">
      <c r="F6" s="5">
        <v>2</v>
      </c>
      <c r="G6" s="5" t="s">
        <v>64</v>
      </c>
    </row>
    <row r="7" spans="1:7" x14ac:dyDescent="0.35">
      <c r="A7" s="5" t="s">
        <v>65</v>
      </c>
      <c r="B7" s="5">
        <v>1</v>
      </c>
      <c r="F7" s="5">
        <v>3</v>
      </c>
      <c r="G7" s="5" t="s">
        <v>66</v>
      </c>
    </row>
    <row r="8" spans="1:7" x14ac:dyDescent="0.35">
      <c r="A8" s="5" t="s">
        <v>67</v>
      </c>
      <c r="B8" s="5">
        <v>10</v>
      </c>
      <c r="F8" s="5">
        <v>4</v>
      </c>
      <c r="G8" s="5" t="s">
        <v>68</v>
      </c>
    </row>
    <row r="11" spans="1:7" x14ac:dyDescent="0.35">
      <c r="A11" s="5" t="s">
        <v>69</v>
      </c>
      <c r="B11" s="5">
        <v>10</v>
      </c>
    </row>
    <row r="12" spans="1:7" x14ac:dyDescent="0.35">
      <c r="A12" s="5" t="s">
        <v>70</v>
      </c>
      <c r="B12" s="5">
        <v>20</v>
      </c>
    </row>
    <row r="14" spans="1:7" x14ac:dyDescent="0.35">
      <c r="A14" s="5" t="s">
        <v>71</v>
      </c>
      <c r="B14" s="5">
        <v>2</v>
      </c>
    </row>
    <row r="15" spans="1:7" x14ac:dyDescent="0.35">
      <c r="A15" s="5" t="s">
        <v>72</v>
      </c>
      <c r="B15" s="5">
        <v>30</v>
      </c>
    </row>
    <row r="17" spans="1:2" x14ac:dyDescent="0.35">
      <c r="A17" s="5" t="s">
        <v>73</v>
      </c>
    </row>
    <row r="18" spans="1:2" x14ac:dyDescent="0.35">
      <c r="A18" s="5" t="s">
        <v>74</v>
      </c>
      <c r="B18" s="5">
        <f>B4*B11+B5*B12</f>
        <v>70</v>
      </c>
    </row>
    <row r="19" spans="1:2" x14ac:dyDescent="0.35">
      <c r="A19" s="5" t="s">
        <v>75</v>
      </c>
      <c r="B19" s="5">
        <f>B7*B11+B8*B12</f>
        <v>210</v>
      </c>
    </row>
    <row r="21" spans="1:2" x14ac:dyDescent="0.35">
      <c r="A21" s="5" t="s">
        <v>11</v>
      </c>
    </row>
    <row r="22" spans="1:2" x14ac:dyDescent="0.35">
      <c r="A22" s="5" t="s">
        <v>76</v>
      </c>
      <c r="B22" s="5">
        <f>B4*B14+B5*B15</f>
        <v>40</v>
      </c>
    </row>
    <row r="23" spans="1:2" x14ac:dyDescent="0.35">
      <c r="A23" s="5" t="s">
        <v>77</v>
      </c>
      <c r="B23" s="5">
        <f>B7*B14+B8*B15</f>
        <v>302</v>
      </c>
    </row>
    <row r="25" spans="1:2" x14ac:dyDescent="0.35">
      <c r="A25" s="1" t="s">
        <v>78</v>
      </c>
    </row>
    <row r="26" spans="1:2" x14ac:dyDescent="0.35">
      <c r="A26" s="5" t="s">
        <v>79</v>
      </c>
      <c r="B26" s="5">
        <f>B19+B18</f>
        <v>280</v>
      </c>
    </row>
    <row r="27" spans="1:2" x14ac:dyDescent="0.35">
      <c r="A27" s="5" t="s">
        <v>80</v>
      </c>
      <c r="B27" s="5">
        <f>B22+B23</f>
        <v>342</v>
      </c>
    </row>
    <row r="31" spans="1:2" x14ac:dyDescent="0.35">
      <c r="A31" s="5" t="s">
        <v>81</v>
      </c>
      <c r="B31" s="5">
        <v>0.05</v>
      </c>
    </row>
    <row r="33" spans="1:13" x14ac:dyDescent="0.35">
      <c r="B33" s="5" t="s">
        <v>82</v>
      </c>
      <c r="F33" s="5" t="s">
        <v>83</v>
      </c>
      <c r="J33" s="5" t="s">
        <v>84</v>
      </c>
      <c r="M33" s="5" t="s">
        <v>85</v>
      </c>
    </row>
    <row r="34" spans="1:13" x14ac:dyDescent="0.35">
      <c r="A34" s="5" t="s">
        <v>86</v>
      </c>
      <c r="B34" s="5" t="s">
        <v>87</v>
      </c>
      <c r="C34" s="5" t="s">
        <v>88</v>
      </c>
      <c r="F34" s="8" t="s">
        <v>87</v>
      </c>
      <c r="G34" s="8" t="s">
        <v>89</v>
      </c>
      <c r="H34" s="8" t="s">
        <v>90</v>
      </c>
      <c r="J34" s="8">
        <v>1</v>
      </c>
      <c r="K34" s="8">
        <v>2</v>
      </c>
    </row>
    <row r="35" spans="1:13" x14ac:dyDescent="0.35">
      <c r="A35" s="2">
        <v>0</v>
      </c>
      <c r="B35" s="2">
        <f t="shared" ref="B35:B65" si="0">($B$19*(1+A35)+$B$22)*(1+$B$31)</f>
        <v>262.5</v>
      </c>
      <c r="C35" s="2">
        <f>$B$18+$B$19</f>
        <v>280</v>
      </c>
      <c r="D35" s="2"/>
      <c r="E35" s="2"/>
      <c r="F35" s="9">
        <f t="shared" ref="F35:F54" si="1">($B$19*(1+A35)+$B$22)</f>
        <v>250</v>
      </c>
      <c r="G35" s="9">
        <f>$B$22+$B$23</f>
        <v>342</v>
      </c>
      <c r="H35" s="9">
        <f>($B$18+$B$19)*(1+$B$31)</f>
        <v>294</v>
      </c>
      <c r="J35" s="5" t="str">
        <f>IF(B35&lt;C35,"frag","int")</f>
        <v>frag</v>
      </c>
      <c r="K35" s="5" t="str">
        <f>IF(MIN(F35:H35)=F35,"frag",IF(MIN(F35:H35)=G35,"int","import"))</f>
        <v>frag</v>
      </c>
      <c r="M35" s="5" t="str">
        <f>IF(AND(J35="frag",K35="frag"), $G$8,IF(AND(J35="int",K35="import"),$G$6,IF(AND(J35="int",K35="frag"),$G$7,IF(AND(J35="int",K35="int"),$G$5,0))))</f>
        <v>Country 1 does components, country 2 assembles</v>
      </c>
    </row>
    <row r="36" spans="1:13" x14ac:dyDescent="0.35">
      <c r="A36" s="2">
        <f>A35+0.01</f>
        <v>0.01</v>
      </c>
      <c r="B36" s="2">
        <f t="shared" si="0"/>
        <v>264.70499999999998</v>
      </c>
      <c r="C36" s="2">
        <f t="shared" ref="C36:C65" si="2">$B$18+$B$19</f>
        <v>280</v>
      </c>
      <c r="D36" s="2"/>
      <c r="E36" s="2"/>
      <c r="F36" s="9">
        <f t="shared" si="1"/>
        <v>252.1</v>
      </c>
      <c r="G36" s="9">
        <f t="shared" ref="G36:G65" si="3">$B$22+$B$23</f>
        <v>342</v>
      </c>
      <c r="H36" s="9">
        <f t="shared" ref="H36:H65" si="4">($B$18+$B$19)*(1+$B$31)</f>
        <v>294</v>
      </c>
      <c r="J36" s="5" t="str">
        <f t="shared" ref="J36:J54" si="5">IF(B36&lt;C36,"frag","int")</f>
        <v>frag</v>
      </c>
      <c r="K36" s="5" t="str">
        <f t="shared" ref="K36:K54" si="6">IF(MIN(F36:H36)=F36,"frag",IF(MIN(F36:H36)=G36,"int","import"))</f>
        <v>frag</v>
      </c>
      <c r="M36" s="5" t="str">
        <f t="shared" ref="M36:M54" si="7">IF(AND(J36="frag",K36="frag"), $G$8,IF(AND(J36="int",K36="import"),$G$6,IF(AND(J36="int",K36="frag"),$G$7,IF(AND(J36="int",K36="int"),$G$5,0))))</f>
        <v>Country 1 does components, country 2 assembles</v>
      </c>
    </row>
    <row r="37" spans="1:13" x14ac:dyDescent="0.35">
      <c r="A37" s="2">
        <f t="shared" ref="A37:A65" si="8">A36+0.01</f>
        <v>0.02</v>
      </c>
      <c r="B37" s="2">
        <f t="shared" si="0"/>
        <v>266.91000000000003</v>
      </c>
      <c r="C37" s="2">
        <f t="shared" si="2"/>
        <v>280</v>
      </c>
      <c r="D37" s="2"/>
      <c r="E37" s="2"/>
      <c r="F37" s="9">
        <f t="shared" si="1"/>
        <v>254.20000000000002</v>
      </c>
      <c r="G37" s="9">
        <f t="shared" si="3"/>
        <v>342</v>
      </c>
      <c r="H37" s="9">
        <f t="shared" si="4"/>
        <v>294</v>
      </c>
      <c r="J37" s="5" t="str">
        <f t="shared" si="5"/>
        <v>frag</v>
      </c>
      <c r="K37" s="5" t="str">
        <f t="shared" si="6"/>
        <v>frag</v>
      </c>
      <c r="M37" s="5" t="str">
        <f t="shared" si="7"/>
        <v>Country 1 does components, country 2 assembles</v>
      </c>
    </row>
    <row r="38" spans="1:13" x14ac:dyDescent="0.35">
      <c r="A38" s="2">
        <f t="shared" si="8"/>
        <v>0.03</v>
      </c>
      <c r="B38" s="2">
        <f t="shared" si="0"/>
        <v>269.11500000000001</v>
      </c>
      <c r="C38" s="2">
        <f t="shared" si="2"/>
        <v>280</v>
      </c>
      <c r="D38" s="2"/>
      <c r="E38" s="2"/>
      <c r="F38" s="9">
        <f t="shared" si="1"/>
        <v>256.3</v>
      </c>
      <c r="G38" s="9">
        <f t="shared" si="3"/>
        <v>342</v>
      </c>
      <c r="H38" s="9">
        <f t="shared" si="4"/>
        <v>294</v>
      </c>
      <c r="J38" s="5" t="str">
        <f t="shared" si="5"/>
        <v>frag</v>
      </c>
      <c r="K38" s="5" t="str">
        <f t="shared" si="6"/>
        <v>frag</v>
      </c>
      <c r="M38" s="5" t="str">
        <f t="shared" si="7"/>
        <v>Country 1 does components, country 2 assembles</v>
      </c>
    </row>
    <row r="39" spans="1:13" x14ac:dyDescent="0.35">
      <c r="A39" s="2">
        <f t="shared" si="8"/>
        <v>0.04</v>
      </c>
      <c r="B39" s="2">
        <f t="shared" si="0"/>
        <v>271.32</v>
      </c>
      <c r="C39" s="2">
        <f t="shared" si="2"/>
        <v>280</v>
      </c>
      <c r="D39" s="2"/>
      <c r="E39" s="2"/>
      <c r="F39" s="9">
        <f t="shared" si="1"/>
        <v>258.39999999999998</v>
      </c>
      <c r="G39" s="9">
        <f t="shared" si="3"/>
        <v>342</v>
      </c>
      <c r="H39" s="9">
        <f t="shared" si="4"/>
        <v>294</v>
      </c>
      <c r="J39" s="5" t="str">
        <f t="shared" si="5"/>
        <v>frag</v>
      </c>
      <c r="K39" s="5" t="str">
        <f t="shared" si="6"/>
        <v>frag</v>
      </c>
      <c r="M39" s="5" t="str">
        <f t="shared" si="7"/>
        <v>Country 1 does components, country 2 assembles</v>
      </c>
    </row>
    <row r="40" spans="1:13" x14ac:dyDescent="0.35">
      <c r="A40" s="2">
        <f t="shared" si="8"/>
        <v>0.05</v>
      </c>
      <c r="B40" s="2">
        <f t="shared" si="0"/>
        <v>273.52500000000003</v>
      </c>
      <c r="C40" s="2">
        <f t="shared" si="2"/>
        <v>280</v>
      </c>
      <c r="D40" s="2"/>
      <c r="E40" s="2"/>
      <c r="F40" s="9">
        <f t="shared" si="1"/>
        <v>260.5</v>
      </c>
      <c r="G40" s="9">
        <f t="shared" si="3"/>
        <v>342</v>
      </c>
      <c r="H40" s="9">
        <f t="shared" si="4"/>
        <v>294</v>
      </c>
      <c r="J40" s="5" t="str">
        <f t="shared" si="5"/>
        <v>frag</v>
      </c>
      <c r="K40" s="5" t="str">
        <f t="shared" si="6"/>
        <v>frag</v>
      </c>
      <c r="M40" s="5" t="str">
        <f t="shared" si="7"/>
        <v>Country 1 does components, country 2 assembles</v>
      </c>
    </row>
    <row r="41" spans="1:13" x14ac:dyDescent="0.35">
      <c r="A41" s="2">
        <f t="shared" si="8"/>
        <v>6.0000000000000005E-2</v>
      </c>
      <c r="B41" s="2">
        <f t="shared" si="0"/>
        <v>275.73</v>
      </c>
      <c r="C41" s="2">
        <f t="shared" si="2"/>
        <v>280</v>
      </c>
      <c r="D41" s="2"/>
      <c r="E41" s="2"/>
      <c r="F41" s="9">
        <f t="shared" si="1"/>
        <v>262.60000000000002</v>
      </c>
      <c r="G41" s="9">
        <f t="shared" si="3"/>
        <v>342</v>
      </c>
      <c r="H41" s="9">
        <f t="shared" si="4"/>
        <v>294</v>
      </c>
      <c r="J41" s="5" t="str">
        <f t="shared" si="5"/>
        <v>frag</v>
      </c>
      <c r="K41" s="5" t="str">
        <f t="shared" si="6"/>
        <v>frag</v>
      </c>
      <c r="M41" s="5" t="str">
        <f t="shared" si="7"/>
        <v>Country 1 does components, country 2 assembles</v>
      </c>
    </row>
    <row r="42" spans="1:13" x14ac:dyDescent="0.35">
      <c r="A42" s="2">
        <f t="shared" si="8"/>
        <v>7.0000000000000007E-2</v>
      </c>
      <c r="B42" s="2">
        <f t="shared" si="0"/>
        <v>277.93500000000006</v>
      </c>
      <c r="C42" s="2">
        <f t="shared" si="2"/>
        <v>280</v>
      </c>
      <c r="D42" s="2"/>
      <c r="E42" s="2"/>
      <c r="F42" s="9">
        <f t="shared" si="1"/>
        <v>264.70000000000005</v>
      </c>
      <c r="G42" s="9">
        <f t="shared" si="3"/>
        <v>342</v>
      </c>
      <c r="H42" s="9">
        <f t="shared" si="4"/>
        <v>294</v>
      </c>
      <c r="J42" s="5" t="str">
        <f t="shared" si="5"/>
        <v>frag</v>
      </c>
      <c r="K42" s="5" t="str">
        <f t="shared" si="6"/>
        <v>frag</v>
      </c>
      <c r="M42" s="5" t="str">
        <f t="shared" si="7"/>
        <v>Country 1 does components, country 2 assembles</v>
      </c>
    </row>
    <row r="43" spans="1:13" x14ac:dyDescent="0.35">
      <c r="A43" s="2">
        <f t="shared" si="8"/>
        <v>0.08</v>
      </c>
      <c r="B43" s="2">
        <f t="shared" si="0"/>
        <v>280.14000000000004</v>
      </c>
      <c r="C43" s="2">
        <f t="shared" si="2"/>
        <v>280</v>
      </c>
      <c r="D43" s="2"/>
      <c r="E43" s="2"/>
      <c r="F43" s="9">
        <f t="shared" si="1"/>
        <v>266.8</v>
      </c>
      <c r="G43" s="9">
        <f t="shared" si="3"/>
        <v>342</v>
      </c>
      <c r="H43" s="9">
        <f t="shared" si="4"/>
        <v>294</v>
      </c>
      <c r="J43" s="5" t="str">
        <f t="shared" si="5"/>
        <v>int</v>
      </c>
      <c r="K43" s="5" t="str">
        <f t="shared" si="6"/>
        <v>frag</v>
      </c>
      <c r="M43" s="5" t="str">
        <f t="shared" si="7"/>
        <v>Country 1 does components, both countries assemble</v>
      </c>
    </row>
    <row r="44" spans="1:13" x14ac:dyDescent="0.35">
      <c r="A44" s="2">
        <f t="shared" si="8"/>
        <v>0.09</v>
      </c>
      <c r="B44" s="2">
        <f t="shared" si="0"/>
        <v>282.34499999999997</v>
      </c>
      <c r="C44" s="2">
        <f t="shared" si="2"/>
        <v>280</v>
      </c>
      <c r="D44" s="2"/>
      <c r="E44" s="2"/>
      <c r="F44" s="9">
        <f t="shared" si="1"/>
        <v>268.89999999999998</v>
      </c>
      <c r="G44" s="9">
        <f t="shared" si="3"/>
        <v>342</v>
      </c>
      <c r="H44" s="9">
        <f t="shared" si="4"/>
        <v>294</v>
      </c>
      <c r="J44" s="5" t="str">
        <f t="shared" si="5"/>
        <v>int</v>
      </c>
      <c r="K44" s="5" t="str">
        <f t="shared" si="6"/>
        <v>frag</v>
      </c>
      <c r="M44" s="5" t="str">
        <f t="shared" si="7"/>
        <v>Country 1 does components, both countries assemble</v>
      </c>
    </row>
    <row r="45" spans="1:13" x14ac:dyDescent="0.35">
      <c r="A45" s="2">
        <f t="shared" si="8"/>
        <v>9.9999999999999992E-2</v>
      </c>
      <c r="B45" s="2">
        <f t="shared" si="0"/>
        <v>284.55</v>
      </c>
      <c r="C45" s="2">
        <f t="shared" si="2"/>
        <v>280</v>
      </c>
      <c r="D45" s="2"/>
      <c r="E45" s="2"/>
      <c r="F45" s="9">
        <f t="shared" si="1"/>
        <v>271</v>
      </c>
      <c r="G45" s="9">
        <f t="shared" si="3"/>
        <v>342</v>
      </c>
      <c r="H45" s="9">
        <f t="shared" si="4"/>
        <v>294</v>
      </c>
      <c r="J45" s="5" t="str">
        <f t="shared" si="5"/>
        <v>int</v>
      </c>
      <c r="K45" s="5" t="str">
        <f t="shared" si="6"/>
        <v>frag</v>
      </c>
      <c r="M45" s="5" t="str">
        <f t="shared" si="7"/>
        <v>Country 1 does components, both countries assemble</v>
      </c>
    </row>
    <row r="46" spans="1:13" x14ac:dyDescent="0.35">
      <c r="A46" s="2">
        <f t="shared" si="8"/>
        <v>0.10999999999999999</v>
      </c>
      <c r="B46" s="2">
        <f t="shared" si="0"/>
        <v>286.755</v>
      </c>
      <c r="C46" s="2">
        <f t="shared" si="2"/>
        <v>280</v>
      </c>
      <c r="D46" s="2"/>
      <c r="E46" s="2"/>
      <c r="F46" s="9">
        <f t="shared" si="1"/>
        <v>273.09999999999997</v>
      </c>
      <c r="G46" s="9">
        <f t="shared" si="3"/>
        <v>342</v>
      </c>
      <c r="H46" s="9">
        <f t="shared" si="4"/>
        <v>294</v>
      </c>
      <c r="J46" s="5" t="str">
        <f t="shared" si="5"/>
        <v>int</v>
      </c>
      <c r="K46" s="5" t="str">
        <f t="shared" si="6"/>
        <v>frag</v>
      </c>
      <c r="M46" s="5" t="str">
        <f t="shared" si="7"/>
        <v>Country 1 does components, both countries assemble</v>
      </c>
    </row>
    <row r="47" spans="1:13" x14ac:dyDescent="0.35">
      <c r="A47" s="2">
        <f t="shared" si="8"/>
        <v>0.11999999999999998</v>
      </c>
      <c r="B47" s="2">
        <f t="shared" si="0"/>
        <v>288.95999999999998</v>
      </c>
      <c r="C47" s="2">
        <f t="shared" si="2"/>
        <v>280</v>
      </c>
      <c r="D47" s="2"/>
      <c r="E47" s="2"/>
      <c r="F47" s="9">
        <f t="shared" si="1"/>
        <v>275.2</v>
      </c>
      <c r="G47" s="9">
        <f t="shared" si="3"/>
        <v>342</v>
      </c>
      <c r="H47" s="9">
        <f t="shared" si="4"/>
        <v>294</v>
      </c>
      <c r="J47" s="5" t="str">
        <f t="shared" si="5"/>
        <v>int</v>
      </c>
      <c r="K47" s="5" t="str">
        <f t="shared" si="6"/>
        <v>frag</v>
      </c>
      <c r="M47" s="5" t="str">
        <f t="shared" si="7"/>
        <v>Country 1 does components, both countries assemble</v>
      </c>
    </row>
    <row r="48" spans="1:13" x14ac:dyDescent="0.35">
      <c r="A48" s="2">
        <f t="shared" si="8"/>
        <v>0.12999999999999998</v>
      </c>
      <c r="B48" s="2">
        <f t="shared" si="0"/>
        <v>291.16499999999996</v>
      </c>
      <c r="C48" s="2">
        <f t="shared" si="2"/>
        <v>280</v>
      </c>
      <c r="D48" s="2"/>
      <c r="E48" s="2"/>
      <c r="F48" s="9">
        <f t="shared" si="1"/>
        <v>277.29999999999995</v>
      </c>
      <c r="G48" s="9">
        <f t="shared" si="3"/>
        <v>342</v>
      </c>
      <c r="H48" s="9">
        <f t="shared" si="4"/>
        <v>294</v>
      </c>
      <c r="J48" s="5" t="str">
        <f t="shared" si="5"/>
        <v>int</v>
      </c>
      <c r="K48" s="5" t="str">
        <f t="shared" si="6"/>
        <v>frag</v>
      </c>
      <c r="M48" s="5" t="str">
        <f t="shared" si="7"/>
        <v>Country 1 does components, both countries assemble</v>
      </c>
    </row>
    <row r="49" spans="1:13" x14ac:dyDescent="0.35">
      <c r="A49" s="2">
        <f t="shared" si="8"/>
        <v>0.13999999999999999</v>
      </c>
      <c r="B49" s="2">
        <f t="shared" si="0"/>
        <v>293.37</v>
      </c>
      <c r="C49" s="2">
        <f t="shared" si="2"/>
        <v>280</v>
      </c>
      <c r="D49" s="2"/>
      <c r="E49" s="2"/>
      <c r="F49" s="9">
        <f t="shared" si="1"/>
        <v>279.39999999999998</v>
      </c>
      <c r="G49" s="9">
        <f t="shared" si="3"/>
        <v>342</v>
      </c>
      <c r="H49" s="9">
        <f t="shared" si="4"/>
        <v>294</v>
      </c>
      <c r="J49" s="5" t="str">
        <f t="shared" si="5"/>
        <v>int</v>
      </c>
      <c r="K49" s="5" t="str">
        <f t="shared" si="6"/>
        <v>frag</v>
      </c>
      <c r="M49" s="5" t="str">
        <f t="shared" si="7"/>
        <v>Country 1 does components, both countries assemble</v>
      </c>
    </row>
    <row r="50" spans="1:13" x14ac:dyDescent="0.35">
      <c r="A50" s="2">
        <f t="shared" si="8"/>
        <v>0.15</v>
      </c>
      <c r="B50" s="2">
        <f t="shared" si="0"/>
        <v>295.57499999999999</v>
      </c>
      <c r="C50" s="2">
        <f t="shared" si="2"/>
        <v>280</v>
      </c>
      <c r="D50" s="2"/>
      <c r="E50" s="2"/>
      <c r="F50" s="9">
        <f t="shared" si="1"/>
        <v>281.5</v>
      </c>
      <c r="G50" s="9">
        <f t="shared" si="3"/>
        <v>342</v>
      </c>
      <c r="H50" s="9">
        <f t="shared" si="4"/>
        <v>294</v>
      </c>
      <c r="J50" s="5" t="str">
        <f t="shared" si="5"/>
        <v>int</v>
      </c>
      <c r="K50" s="5" t="str">
        <f t="shared" si="6"/>
        <v>frag</v>
      </c>
      <c r="M50" s="5" t="str">
        <f t="shared" si="7"/>
        <v>Country 1 does components, both countries assemble</v>
      </c>
    </row>
    <row r="51" spans="1:13" x14ac:dyDescent="0.35">
      <c r="A51" s="2">
        <f t="shared" si="8"/>
        <v>0.16</v>
      </c>
      <c r="B51" s="2">
        <f t="shared" si="0"/>
        <v>297.78000000000003</v>
      </c>
      <c r="C51" s="2">
        <f t="shared" si="2"/>
        <v>280</v>
      </c>
      <c r="D51" s="2"/>
      <c r="E51" s="2"/>
      <c r="F51" s="9">
        <f t="shared" si="1"/>
        <v>283.60000000000002</v>
      </c>
      <c r="G51" s="9">
        <f t="shared" si="3"/>
        <v>342</v>
      </c>
      <c r="H51" s="9">
        <f t="shared" si="4"/>
        <v>294</v>
      </c>
      <c r="J51" s="5" t="str">
        <f t="shared" si="5"/>
        <v>int</v>
      </c>
      <c r="K51" s="5" t="str">
        <f t="shared" si="6"/>
        <v>frag</v>
      </c>
      <c r="M51" s="5" t="str">
        <f t="shared" si="7"/>
        <v>Country 1 does components, both countries assemble</v>
      </c>
    </row>
    <row r="52" spans="1:13" x14ac:dyDescent="0.35">
      <c r="A52" s="2">
        <f t="shared" si="8"/>
        <v>0.17</v>
      </c>
      <c r="B52" s="2">
        <f t="shared" si="0"/>
        <v>299.98500000000001</v>
      </c>
      <c r="C52" s="2">
        <f t="shared" si="2"/>
        <v>280</v>
      </c>
      <c r="D52" s="2"/>
      <c r="E52" s="2"/>
      <c r="F52" s="9">
        <f t="shared" si="1"/>
        <v>285.7</v>
      </c>
      <c r="G52" s="9">
        <f t="shared" si="3"/>
        <v>342</v>
      </c>
      <c r="H52" s="9">
        <f t="shared" si="4"/>
        <v>294</v>
      </c>
      <c r="J52" s="5" t="str">
        <f t="shared" si="5"/>
        <v>int</v>
      </c>
      <c r="K52" s="5" t="str">
        <f t="shared" si="6"/>
        <v>frag</v>
      </c>
      <c r="M52" s="5" t="str">
        <f t="shared" si="7"/>
        <v>Country 1 does components, both countries assemble</v>
      </c>
    </row>
    <row r="53" spans="1:13" x14ac:dyDescent="0.35">
      <c r="A53" s="2">
        <f t="shared" si="8"/>
        <v>0.18000000000000002</v>
      </c>
      <c r="B53" s="2">
        <f t="shared" si="0"/>
        <v>302.18999999999994</v>
      </c>
      <c r="C53" s="2">
        <f t="shared" si="2"/>
        <v>280</v>
      </c>
      <c r="D53" s="2"/>
      <c r="E53" s="2"/>
      <c r="F53" s="9">
        <f t="shared" si="1"/>
        <v>287.79999999999995</v>
      </c>
      <c r="G53" s="9">
        <f t="shared" si="3"/>
        <v>342</v>
      </c>
      <c r="H53" s="9">
        <f t="shared" si="4"/>
        <v>294</v>
      </c>
      <c r="J53" s="5" t="str">
        <f t="shared" si="5"/>
        <v>int</v>
      </c>
      <c r="K53" s="5" t="str">
        <f t="shared" si="6"/>
        <v>frag</v>
      </c>
      <c r="M53" s="5" t="str">
        <f t="shared" si="7"/>
        <v>Country 1 does components, both countries assemble</v>
      </c>
    </row>
    <row r="54" spans="1:13" x14ac:dyDescent="0.35">
      <c r="A54" s="2">
        <f t="shared" si="8"/>
        <v>0.19000000000000003</v>
      </c>
      <c r="B54" s="2">
        <f t="shared" si="0"/>
        <v>304.39499999999998</v>
      </c>
      <c r="C54" s="2">
        <f t="shared" si="2"/>
        <v>280</v>
      </c>
      <c r="D54" s="2"/>
      <c r="E54" s="2"/>
      <c r="F54" s="9">
        <f t="shared" si="1"/>
        <v>289.89999999999998</v>
      </c>
      <c r="G54" s="9">
        <f t="shared" si="3"/>
        <v>342</v>
      </c>
      <c r="H54" s="9">
        <f t="shared" si="4"/>
        <v>294</v>
      </c>
      <c r="J54" s="5" t="str">
        <f t="shared" si="5"/>
        <v>int</v>
      </c>
      <c r="K54" s="5" t="str">
        <f t="shared" si="6"/>
        <v>frag</v>
      </c>
      <c r="M54" s="5" t="str">
        <f t="shared" si="7"/>
        <v>Country 1 does components, both countries assemble</v>
      </c>
    </row>
    <row r="55" spans="1:13" x14ac:dyDescent="0.35">
      <c r="A55" s="2">
        <f t="shared" si="8"/>
        <v>0.20000000000000004</v>
      </c>
      <c r="B55" s="2">
        <f t="shared" si="0"/>
        <v>306.60000000000002</v>
      </c>
      <c r="C55" s="2">
        <f t="shared" si="2"/>
        <v>280</v>
      </c>
      <c r="D55" s="2"/>
      <c r="E55" s="2"/>
      <c r="F55" s="9">
        <f t="shared" ref="F55:F65" si="9">($B$19*(1+A55)+$B$22)</f>
        <v>292</v>
      </c>
      <c r="G55" s="9">
        <f t="shared" si="3"/>
        <v>342</v>
      </c>
      <c r="H55" s="9">
        <f t="shared" si="4"/>
        <v>294</v>
      </c>
      <c r="J55" s="5" t="str">
        <f t="shared" ref="J55:J65" si="10">IF(B55&lt;C55,"frag","int")</f>
        <v>int</v>
      </c>
      <c r="K55" s="5" t="str">
        <f t="shared" ref="K55:K65" si="11">IF(MIN(F55:H55)=F55,"frag",IF(MIN(F55:H55)=G55,"int","import"))</f>
        <v>frag</v>
      </c>
      <c r="M55" s="5" t="str">
        <f t="shared" ref="M55:M65" si="12">IF(AND(J55="frag",K55="frag"), $G$8,IF(AND(J55="int",K55="import"),$G$6,IF(AND(J55="int",K55="frag"),$G$7,IF(AND(J55="int",K55="int"),$G$5,0))))</f>
        <v>Country 1 does components, both countries assemble</v>
      </c>
    </row>
    <row r="56" spans="1:13" x14ac:dyDescent="0.35">
      <c r="A56" s="2">
        <f t="shared" si="8"/>
        <v>0.21000000000000005</v>
      </c>
      <c r="B56" s="2">
        <f t="shared" si="0"/>
        <v>308.80500000000006</v>
      </c>
      <c r="C56" s="2">
        <f t="shared" si="2"/>
        <v>280</v>
      </c>
      <c r="D56" s="2"/>
      <c r="E56" s="2"/>
      <c r="F56" s="9">
        <f t="shared" si="9"/>
        <v>294.10000000000002</v>
      </c>
      <c r="G56" s="9">
        <f t="shared" si="3"/>
        <v>342</v>
      </c>
      <c r="H56" s="9">
        <f t="shared" si="4"/>
        <v>294</v>
      </c>
      <c r="J56" s="5" t="str">
        <f t="shared" si="10"/>
        <v>int</v>
      </c>
      <c r="K56" s="5" t="str">
        <f t="shared" si="11"/>
        <v>import</v>
      </c>
      <c r="M56" s="5" t="str">
        <f t="shared" si="12"/>
        <v>Country 1 does components and assembly, country 2 imports final good</v>
      </c>
    </row>
    <row r="57" spans="1:13" x14ac:dyDescent="0.35">
      <c r="A57" s="2">
        <f t="shared" si="8"/>
        <v>0.22000000000000006</v>
      </c>
      <c r="B57" s="2">
        <f t="shared" si="0"/>
        <v>311.01</v>
      </c>
      <c r="C57" s="2">
        <f t="shared" si="2"/>
        <v>280</v>
      </c>
      <c r="D57" s="2"/>
      <c r="E57" s="2"/>
      <c r="F57" s="9">
        <f t="shared" si="9"/>
        <v>296.2</v>
      </c>
      <c r="G57" s="9">
        <f t="shared" si="3"/>
        <v>342</v>
      </c>
      <c r="H57" s="9">
        <f t="shared" si="4"/>
        <v>294</v>
      </c>
      <c r="J57" s="5" t="str">
        <f t="shared" si="10"/>
        <v>int</v>
      </c>
      <c r="K57" s="5" t="str">
        <f t="shared" si="11"/>
        <v>import</v>
      </c>
      <c r="M57" s="5" t="str">
        <f t="shared" si="12"/>
        <v>Country 1 does components and assembly, country 2 imports final good</v>
      </c>
    </row>
    <row r="58" spans="1:13" x14ac:dyDescent="0.35">
      <c r="A58" s="2">
        <f t="shared" si="8"/>
        <v>0.23000000000000007</v>
      </c>
      <c r="B58" s="2">
        <f t="shared" si="0"/>
        <v>313.21500000000003</v>
      </c>
      <c r="C58" s="2">
        <f t="shared" si="2"/>
        <v>280</v>
      </c>
      <c r="D58" s="2"/>
      <c r="E58" s="2"/>
      <c r="F58" s="9">
        <f t="shared" si="9"/>
        <v>298.3</v>
      </c>
      <c r="G58" s="9">
        <f t="shared" si="3"/>
        <v>342</v>
      </c>
      <c r="H58" s="9">
        <f t="shared" si="4"/>
        <v>294</v>
      </c>
      <c r="J58" s="5" t="str">
        <f t="shared" si="10"/>
        <v>int</v>
      </c>
      <c r="K58" s="5" t="str">
        <f t="shared" si="11"/>
        <v>import</v>
      </c>
      <c r="M58" s="5" t="str">
        <f t="shared" si="12"/>
        <v>Country 1 does components and assembly, country 2 imports final good</v>
      </c>
    </row>
    <row r="59" spans="1:13" x14ac:dyDescent="0.35">
      <c r="A59" s="2">
        <f t="shared" si="8"/>
        <v>0.24000000000000007</v>
      </c>
      <c r="B59" s="2">
        <f t="shared" si="0"/>
        <v>315.42</v>
      </c>
      <c r="C59" s="2">
        <f t="shared" si="2"/>
        <v>280</v>
      </c>
      <c r="D59" s="2"/>
      <c r="E59" s="2"/>
      <c r="F59" s="9">
        <f t="shared" si="9"/>
        <v>300.39999999999998</v>
      </c>
      <c r="G59" s="9">
        <f t="shared" si="3"/>
        <v>342</v>
      </c>
      <c r="H59" s="9">
        <f t="shared" si="4"/>
        <v>294</v>
      </c>
      <c r="J59" s="5" t="str">
        <f t="shared" si="10"/>
        <v>int</v>
      </c>
      <c r="K59" s="5" t="str">
        <f t="shared" si="11"/>
        <v>import</v>
      </c>
      <c r="M59" s="5" t="str">
        <f t="shared" si="12"/>
        <v>Country 1 does components and assembly, country 2 imports final good</v>
      </c>
    </row>
    <row r="60" spans="1:13" x14ac:dyDescent="0.35">
      <c r="A60" s="2">
        <f t="shared" si="8"/>
        <v>0.25000000000000006</v>
      </c>
      <c r="B60" s="2">
        <f t="shared" si="0"/>
        <v>317.625</v>
      </c>
      <c r="C60" s="2">
        <f t="shared" si="2"/>
        <v>280</v>
      </c>
      <c r="D60" s="2"/>
      <c r="E60" s="2"/>
      <c r="F60" s="9">
        <f t="shared" si="9"/>
        <v>302.5</v>
      </c>
      <c r="G60" s="9">
        <f t="shared" si="3"/>
        <v>342</v>
      </c>
      <c r="H60" s="9">
        <f t="shared" si="4"/>
        <v>294</v>
      </c>
      <c r="J60" s="5" t="str">
        <f t="shared" si="10"/>
        <v>int</v>
      </c>
      <c r="K60" s="5" t="str">
        <f t="shared" si="11"/>
        <v>import</v>
      </c>
      <c r="M60" s="5" t="str">
        <f t="shared" si="12"/>
        <v>Country 1 does components and assembly, country 2 imports final good</v>
      </c>
    </row>
    <row r="61" spans="1:13" x14ac:dyDescent="0.35">
      <c r="A61" s="2">
        <f t="shared" si="8"/>
        <v>0.26000000000000006</v>
      </c>
      <c r="B61" s="2">
        <f t="shared" si="0"/>
        <v>319.83000000000004</v>
      </c>
      <c r="C61" s="2">
        <f t="shared" si="2"/>
        <v>280</v>
      </c>
      <c r="D61" s="2"/>
      <c r="E61" s="2"/>
      <c r="F61" s="9">
        <f t="shared" si="9"/>
        <v>304.60000000000002</v>
      </c>
      <c r="G61" s="9">
        <f t="shared" si="3"/>
        <v>342</v>
      </c>
      <c r="H61" s="9">
        <f t="shared" si="4"/>
        <v>294</v>
      </c>
      <c r="J61" s="5" t="str">
        <f t="shared" si="10"/>
        <v>int</v>
      </c>
      <c r="K61" s="5" t="str">
        <f t="shared" si="11"/>
        <v>import</v>
      </c>
      <c r="M61" s="5" t="str">
        <f t="shared" si="12"/>
        <v>Country 1 does components and assembly, country 2 imports final good</v>
      </c>
    </row>
    <row r="62" spans="1:13" x14ac:dyDescent="0.35">
      <c r="A62" s="2">
        <f t="shared" si="8"/>
        <v>0.27000000000000007</v>
      </c>
      <c r="B62" s="2">
        <f t="shared" si="0"/>
        <v>322.03500000000003</v>
      </c>
      <c r="C62" s="2">
        <f t="shared" si="2"/>
        <v>280</v>
      </c>
      <c r="D62" s="2"/>
      <c r="E62" s="2"/>
      <c r="F62" s="9">
        <f t="shared" si="9"/>
        <v>306.7</v>
      </c>
      <c r="G62" s="9">
        <f t="shared" si="3"/>
        <v>342</v>
      </c>
      <c r="H62" s="9">
        <f t="shared" si="4"/>
        <v>294</v>
      </c>
      <c r="J62" s="5" t="str">
        <f t="shared" si="10"/>
        <v>int</v>
      </c>
      <c r="K62" s="5" t="str">
        <f t="shared" si="11"/>
        <v>import</v>
      </c>
      <c r="M62" s="5" t="str">
        <f t="shared" si="12"/>
        <v>Country 1 does components and assembly, country 2 imports final good</v>
      </c>
    </row>
    <row r="63" spans="1:13" x14ac:dyDescent="0.35">
      <c r="A63" s="2">
        <f t="shared" si="8"/>
        <v>0.28000000000000008</v>
      </c>
      <c r="B63" s="2">
        <f t="shared" si="0"/>
        <v>324.24</v>
      </c>
      <c r="C63" s="2">
        <f t="shared" si="2"/>
        <v>280</v>
      </c>
      <c r="D63" s="2"/>
      <c r="E63" s="2"/>
      <c r="F63" s="9">
        <f t="shared" si="9"/>
        <v>308.8</v>
      </c>
      <c r="G63" s="9">
        <f t="shared" si="3"/>
        <v>342</v>
      </c>
      <c r="H63" s="9">
        <f t="shared" si="4"/>
        <v>294</v>
      </c>
      <c r="J63" s="5" t="str">
        <f t="shared" si="10"/>
        <v>int</v>
      </c>
      <c r="K63" s="5" t="str">
        <f t="shared" si="11"/>
        <v>import</v>
      </c>
      <c r="M63" s="5" t="str">
        <f t="shared" si="12"/>
        <v>Country 1 does components and assembly, country 2 imports final good</v>
      </c>
    </row>
    <row r="64" spans="1:13" x14ac:dyDescent="0.35">
      <c r="A64" s="2">
        <f t="shared" si="8"/>
        <v>0.29000000000000009</v>
      </c>
      <c r="B64" s="2">
        <f t="shared" si="0"/>
        <v>326.44500000000005</v>
      </c>
      <c r="C64" s="2">
        <f t="shared" si="2"/>
        <v>280</v>
      </c>
      <c r="D64" s="2"/>
      <c r="E64" s="2"/>
      <c r="F64" s="9">
        <f t="shared" si="9"/>
        <v>310.90000000000003</v>
      </c>
      <c r="G64" s="9">
        <f t="shared" si="3"/>
        <v>342</v>
      </c>
      <c r="H64" s="9">
        <f t="shared" si="4"/>
        <v>294</v>
      </c>
      <c r="J64" s="5" t="str">
        <f t="shared" si="10"/>
        <v>int</v>
      </c>
      <c r="K64" s="5" t="str">
        <f t="shared" si="11"/>
        <v>import</v>
      </c>
      <c r="M64" s="5" t="str">
        <f t="shared" si="12"/>
        <v>Country 1 does components and assembly, country 2 imports final good</v>
      </c>
    </row>
    <row r="65" spans="1:13" x14ac:dyDescent="0.35">
      <c r="A65" s="2">
        <f t="shared" si="8"/>
        <v>0.3000000000000001</v>
      </c>
      <c r="B65" s="2">
        <f t="shared" si="0"/>
        <v>328.65000000000003</v>
      </c>
      <c r="C65" s="2">
        <f t="shared" si="2"/>
        <v>280</v>
      </c>
      <c r="D65" s="2"/>
      <c r="E65" s="2"/>
      <c r="F65" s="9">
        <f t="shared" si="9"/>
        <v>313</v>
      </c>
      <c r="G65" s="9">
        <f t="shared" si="3"/>
        <v>342</v>
      </c>
      <c r="H65" s="9">
        <f t="shared" si="4"/>
        <v>294</v>
      </c>
      <c r="J65" s="5" t="str">
        <f t="shared" si="10"/>
        <v>int</v>
      </c>
      <c r="K65" s="5" t="str">
        <f t="shared" si="11"/>
        <v>import</v>
      </c>
      <c r="M65" s="5" t="str">
        <f t="shared" si="12"/>
        <v>Country 1 does components and assembly, country 2 imports final good</v>
      </c>
    </row>
  </sheetData>
  <conditionalFormatting sqref="B26">
    <cfRule type="cellIs" dxfId="1" priority="2" operator="greaterThan">
      <formula>$B$27</formula>
    </cfRule>
  </conditionalFormatting>
  <conditionalFormatting sqref="B27">
    <cfRule type="cellIs" dxfId="0" priority="1" operator="lessThan">
      <formula>$B$26</formula>
    </cfRule>
  </conditionalFormatting>
  <pageMargins left="0.7" right="0.7" top="0.75" bottom="0.75" header="0.3" footer="0.3"/>
  <pageSetup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topLeftCell="A13" workbookViewId="0">
      <selection activeCell="A57" sqref="A57:H58"/>
    </sheetView>
  </sheetViews>
  <sheetFormatPr defaultRowHeight="14.5" x14ac:dyDescent="0.35"/>
  <cols>
    <col min="1" max="1" width="42.7265625" bestFit="1" customWidth="1"/>
    <col min="2" max="2" width="9.54296875" bestFit="1" customWidth="1"/>
    <col min="3" max="3" width="12.26953125" style="4" bestFit="1" customWidth="1"/>
    <col min="4" max="4" width="15.81640625" bestFit="1" customWidth="1"/>
    <col min="5" max="5" width="15.7265625" bestFit="1" customWidth="1"/>
    <col min="6" max="6" width="15.7265625" style="5" customWidth="1"/>
    <col min="7" max="7" width="9.1796875" style="4"/>
    <col min="8" max="8" width="10.81640625" bestFit="1" customWidth="1"/>
  </cols>
  <sheetData>
    <row r="1" spans="1:9" x14ac:dyDescent="0.35">
      <c r="B1" s="5"/>
      <c r="C1" s="5"/>
    </row>
    <row r="2" spans="1:9" x14ac:dyDescent="0.35">
      <c r="A2" s="1" t="s">
        <v>2</v>
      </c>
      <c r="B2" s="7" t="s">
        <v>1</v>
      </c>
      <c r="C2" s="7" t="s">
        <v>55</v>
      </c>
      <c r="D2" s="7" t="s">
        <v>58</v>
      </c>
      <c r="E2" s="7" t="s">
        <v>59</v>
      </c>
      <c r="F2" s="7"/>
      <c r="G2" s="7" t="s">
        <v>91</v>
      </c>
      <c r="H2" s="1" t="s">
        <v>92</v>
      </c>
      <c r="I2" s="1"/>
    </row>
    <row r="3" spans="1:9" s="5" customFormat="1" x14ac:dyDescent="0.35">
      <c r="A3" s="1"/>
      <c r="B3" s="7" t="s">
        <v>56</v>
      </c>
      <c r="C3" s="7" t="s">
        <v>56</v>
      </c>
      <c r="D3" s="7" t="s">
        <v>57</v>
      </c>
      <c r="E3" s="7" t="s">
        <v>57</v>
      </c>
      <c r="F3" s="7"/>
      <c r="G3" s="7"/>
      <c r="H3" s="1"/>
      <c r="I3" s="1"/>
    </row>
    <row r="4" spans="1:9" s="5" customFormat="1" x14ac:dyDescent="0.35">
      <c r="A4" s="5" t="s">
        <v>3</v>
      </c>
      <c r="B4" s="3">
        <v>13094</v>
      </c>
      <c r="C4" s="3">
        <v>15940.550579999999</v>
      </c>
      <c r="D4" s="3">
        <v>9527537489</v>
      </c>
      <c r="E4" s="3">
        <v>3523224899</v>
      </c>
      <c r="F4" s="3"/>
      <c r="G4" s="5">
        <f t="shared" ref="G4:G35" si="0">E4/D4</f>
        <v>0.36979386363661465</v>
      </c>
      <c r="H4" s="1">
        <f>LN(B4/C4)</f>
        <v>-0.19671210352456756</v>
      </c>
      <c r="I4" s="1"/>
    </row>
    <row r="5" spans="1:9" x14ac:dyDescent="0.35">
      <c r="A5" s="5" t="s">
        <v>15</v>
      </c>
      <c r="B5" s="3">
        <v>176881</v>
      </c>
      <c r="C5" s="3">
        <v>38158.264690000004</v>
      </c>
      <c r="D5" s="3">
        <v>24460776006</v>
      </c>
      <c r="E5" s="3">
        <v>6938744826</v>
      </c>
      <c r="F5" s="3"/>
      <c r="G5" s="4">
        <f t="shared" si="0"/>
        <v>0.28366822149460796</v>
      </c>
      <c r="H5" s="1">
        <f t="shared" ref="H5:H58" si="1">LN(B5/C5)</f>
        <v>1.5337348191182663</v>
      </c>
      <c r="I5" s="5"/>
    </row>
    <row r="6" spans="1:9" x14ac:dyDescent="0.35">
      <c r="A6" s="5" t="s">
        <v>16</v>
      </c>
      <c r="B6" s="3">
        <v>16359</v>
      </c>
      <c r="C6" s="3">
        <v>40007.278879999998</v>
      </c>
      <c r="D6" s="3">
        <v>3411476122</v>
      </c>
      <c r="E6" s="3">
        <v>511465132</v>
      </c>
      <c r="F6" s="3"/>
      <c r="G6" s="5">
        <f t="shared" si="0"/>
        <v>0.14992487524730211</v>
      </c>
      <c r="H6" s="1">
        <f t="shared" si="1"/>
        <v>-0.89428320494700597</v>
      </c>
      <c r="I6" s="5"/>
    </row>
    <row r="7" spans="1:9" x14ac:dyDescent="0.35">
      <c r="A7" s="5" t="s">
        <v>17</v>
      </c>
      <c r="B7" s="3">
        <v>47515</v>
      </c>
      <c r="C7" s="3">
        <v>37664.777049999997</v>
      </c>
      <c r="D7" s="3">
        <v>28672241570</v>
      </c>
      <c r="E7" s="3">
        <v>15662722415</v>
      </c>
      <c r="F7" s="3"/>
      <c r="G7" s="5">
        <f t="shared" si="0"/>
        <v>0.54626780319080581</v>
      </c>
      <c r="H7" s="1">
        <f t="shared" si="1"/>
        <v>0.2323200886916037</v>
      </c>
      <c r="I7" s="5"/>
    </row>
    <row r="8" spans="1:9" x14ac:dyDescent="0.35">
      <c r="A8" s="5" t="s">
        <v>4</v>
      </c>
      <c r="B8" s="3">
        <v>72497</v>
      </c>
      <c r="C8" s="3">
        <v>11201.55456</v>
      </c>
      <c r="D8" s="3">
        <v>36322026876</v>
      </c>
      <c r="E8" s="3">
        <v>11868203529</v>
      </c>
      <c r="F8" s="3"/>
      <c r="G8" s="5">
        <f t="shared" si="0"/>
        <v>0.32674948370907098</v>
      </c>
      <c r="H8" s="1">
        <f t="shared" si="1"/>
        <v>1.8674926130249168</v>
      </c>
      <c r="I8" s="5"/>
    </row>
    <row r="9" spans="1:9" x14ac:dyDescent="0.35">
      <c r="A9" s="5" t="s">
        <v>0</v>
      </c>
      <c r="B9" s="3">
        <v>358452</v>
      </c>
      <c r="C9" s="3">
        <v>39049.960200000001</v>
      </c>
      <c r="D9" s="3">
        <v>262930649752</v>
      </c>
      <c r="E9" s="3">
        <v>108750220288</v>
      </c>
      <c r="F9" s="3"/>
      <c r="G9" s="5">
        <f t="shared" si="0"/>
        <v>0.41360800040077028</v>
      </c>
      <c r="H9" s="1">
        <f t="shared" si="1"/>
        <v>2.2169529027830275</v>
      </c>
      <c r="I9" s="5"/>
    </row>
    <row r="10" spans="1:9" x14ac:dyDescent="0.35">
      <c r="A10" s="5" t="s">
        <v>5</v>
      </c>
      <c r="B10" s="3">
        <v>27070</v>
      </c>
      <c r="C10" s="3">
        <v>16043.91403</v>
      </c>
      <c r="D10" s="3">
        <v>15311891832</v>
      </c>
      <c r="E10" s="3">
        <v>2591024716</v>
      </c>
      <c r="F10" s="3"/>
      <c r="G10" s="5">
        <f t="shared" si="0"/>
        <v>0.16921649815897158</v>
      </c>
      <c r="H10" s="1">
        <f t="shared" si="1"/>
        <v>0.52309651412218872</v>
      </c>
      <c r="I10" s="5"/>
    </row>
    <row r="11" spans="1:9" x14ac:dyDescent="0.35">
      <c r="A11" s="5" t="s">
        <v>18</v>
      </c>
      <c r="B11" s="3">
        <v>67500</v>
      </c>
      <c r="C11" s="3">
        <v>7567.8381399999998</v>
      </c>
      <c r="D11" s="3">
        <v>115922418242</v>
      </c>
      <c r="E11" s="3">
        <v>21985998395</v>
      </c>
      <c r="F11" s="3"/>
      <c r="G11" s="5">
        <f t="shared" si="0"/>
        <v>0.18966131597687999</v>
      </c>
      <c r="H11" s="1">
        <f t="shared" si="1"/>
        <v>2.1882201537783401</v>
      </c>
      <c r="I11" s="5"/>
    </row>
    <row r="12" spans="1:9" x14ac:dyDescent="0.35">
      <c r="A12" s="5" t="s">
        <v>6</v>
      </c>
      <c r="B12" s="3">
        <v>7102</v>
      </c>
      <c r="C12" s="3">
        <v>9410.927592</v>
      </c>
      <c r="D12" s="3">
        <v>18313500692</v>
      </c>
      <c r="E12" s="3">
        <v>3102307966</v>
      </c>
      <c r="F12" s="3"/>
      <c r="G12" s="5">
        <f t="shared" si="0"/>
        <v>0.16940005180741879</v>
      </c>
      <c r="H12" s="1">
        <f t="shared" si="1"/>
        <v>-0.28149508935102041</v>
      </c>
      <c r="I12" s="5"/>
    </row>
    <row r="13" spans="1:9" x14ac:dyDescent="0.35">
      <c r="A13" s="5" t="s">
        <v>7</v>
      </c>
      <c r="B13" s="3">
        <v>1497</v>
      </c>
      <c r="C13" s="3">
        <v>11600.9311</v>
      </c>
      <c r="D13" s="3">
        <v>6289716115</v>
      </c>
      <c r="E13" s="3">
        <v>1019048883</v>
      </c>
      <c r="F13" s="3"/>
      <c r="G13" s="5">
        <f t="shared" si="0"/>
        <v>0.16201826352221621</v>
      </c>
      <c r="H13" s="1">
        <f t="shared" si="1"/>
        <v>-2.0476222566949644</v>
      </c>
      <c r="I13" s="5"/>
    </row>
    <row r="14" spans="1:9" x14ac:dyDescent="0.35">
      <c r="A14" s="5" t="s">
        <v>19</v>
      </c>
      <c r="B14" s="3">
        <v>6554</v>
      </c>
      <c r="C14" s="3">
        <v>25239.131979999998</v>
      </c>
      <c r="D14" s="3">
        <v>1771909967</v>
      </c>
      <c r="E14" s="3">
        <v>352705344</v>
      </c>
      <c r="F14" s="3"/>
      <c r="G14" s="5">
        <f t="shared" si="0"/>
        <v>0.19905376151654097</v>
      </c>
      <c r="H14" s="1">
        <f t="shared" si="1"/>
        <v>-1.3483200961552553</v>
      </c>
      <c r="I14" s="5"/>
    </row>
    <row r="15" spans="1:9" x14ac:dyDescent="0.35">
      <c r="A15" s="5" t="s">
        <v>20</v>
      </c>
      <c r="B15" s="3">
        <v>13800</v>
      </c>
      <c r="C15" s="3">
        <v>40157.645409999997</v>
      </c>
      <c r="D15" s="3">
        <v>2022159077</v>
      </c>
      <c r="E15" s="3">
        <v>213238380</v>
      </c>
      <c r="F15" s="3"/>
      <c r="G15" s="5">
        <f t="shared" si="0"/>
        <v>0.10545084332156129</v>
      </c>
      <c r="H15" s="1">
        <f t="shared" si="1"/>
        <v>-1.068144251272412</v>
      </c>
      <c r="I15" s="5"/>
    </row>
    <row r="16" spans="1:9" x14ac:dyDescent="0.35">
      <c r="A16" s="5" t="s">
        <v>8</v>
      </c>
      <c r="B16" s="3">
        <v>1213</v>
      </c>
      <c r="C16" s="3">
        <v>9308.3423149999999</v>
      </c>
      <c r="D16" s="3">
        <v>7218420819</v>
      </c>
      <c r="E16" s="3">
        <v>759440876</v>
      </c>
      <c r="F16" s="3"/>
      <c r="G16" s="5">
        <f t="shared" si="0"/>
        <v>0.10520872847992377</v>
      </c>
      <c r="H16" s="1">
        <f t="shared" si="1"/>
        <v>-2.037814391230774</v>
      </c>
      <c r="I16" s="5"/>
    </row>
    <row r="17" spans="1:9" x14ac:dyDescent="0.35">
      <c r="A17" s="5" t="s">
        <v>9</v>
      </c>
      <c r="B17" s="3">
        <v>576</v>
      </c>
      <c r="C17" s="3">
        <v>7992.1204799999996</v>
      </c>
      <c r="D17" s="3">
        <v>7730728864</v>
      </c>
      <c r="E17" s="3">
        <v>974355996</v>
      </c>
      <c r="F17" s="3"/>
      <c r="G17" s="5">
        <f t="shared" si="0"/>
        <v>0.12603675709509402</v>
      </c>
      <c r="H17" s="1">
        <f t="shared" si="1"/>
        <v>-2.6301037345939453</v>
      </c>
      <c r="I17" s="5"/>
    </row>
    <row r="18" spans="1:9" x14ac:dyDescent="0.35">
      <c r="A18" s="5" t="s">
        <v>21</v>
      </c>
      <c r="B18" s="3">
        <v>24135</v>
      </c>
      <c r="C18" s="3">
        <v>6152.5725339999999</v>
      </c>
      <c r="D18" s="3">
        <v>6362560833</v>
      </c>
      <c r="E18" s="3">
        <v>1158044121</v>
      </c>
      <c r="F18" s="3"/>
      <c r="G18" s="5">
        <f t="shared" si="0"/>
        <v>0.18200912358962432</v>
      </c>
      <c r="H18" s="1">
        <f t="shared" si="1"/>
        <v>1.3667927765449552</v>
      </c>
      <c r="I18" s="5"/>
    </row>
    <row r="19" spans="1:9" x14ac:dyDescent="0.35">
      <c r="A19" s="5" t="s">
        <v>22</v>
      </c>
      <c r="B19" s="3">
        <v>2643</v>
      </c>
      <c r="C19" s="3">
        <v>36476.957179999998</v>
      </c>
      <c r="D19" s="3">
        <v>1854108603</v>
      </c>
      <c r="E19" s="3">
        <v>192699359</v>
      </c>
      <c r="F19" s="3"/>
      <c r="G19" s="5">
        <f t="shared" si="0"/>
        <v>0.10393099880352585</v>
      </c>
      <c r="H19" s="1">
        <f t="shared" si="1"/>
        <v>-2.6247661154691531</v>
      </c>
      <c r="I19" s="5"/>
    </row>
    <row r="20" spans="1:9" x14ac:dyDescent="0.35">
      <c r="A20" s="5" t="s">
        <v>23</v>
      </c>
      <c r="B20" s="3">
        <v>78421</v>
      </c>
      <c r="C20" s="3">
        <v>34107.020940000002</v>
      </c>
      <c r="D20" s="3">
        <v>27515226263</v>
      </c>
      <c r="E20" s="3">
        <v>8176805125</v>
      </c>
      <c r="F20" s="3"/>
      <c r="G20" s="5">
        <f t="shared" si="0"/>
        <v>0.29717382829576916</v>
      </c>
      <c r="H20" s="1">
        <f t="shared" si="1"/>
        <v>0.83258849286679326</v>
      </c>
      <c r="I20" s="5"/>
    </row>
    <row r="21" spans="1:9" x14ac:dyDescent="0.35">
      <c r="A21" s="5" t="s">
        <v>24</v>
      </c>
      <c r="B21" s="3">
        <v>104242</v>
      </c>
      <c r="C21" s="3">
        <v>37402.299780000001</v>
      </c>
      <c r="D21" s="3">
        <v>43600599861</v>
      </c>
      <c r="E21" s="3">
        <v>14176441578</v>
      </c>
      <c r="F21" s="3"/>
      <c r="G21" s="5">
        <f t="shared" si="0"/>
        <v>0.32514326920260073</v>
      </c>
      <c r="H21" s="1">
        <f t="shared" si="1"/>
        <v>1.0249829251514251</v>
      </c>
      <c r="I21" s="5"/>
    </row>
    <row r="22" spans="1:9" x14ac:dyDescent="0.35">
      <c r="A22" s="5" t="s">
        <v>10</v>
      </c>
      <c r="B22" s="3">
        <v>741</v>
      </c>
      <c r="C22" s="3">
        <v>3905.270047</v>
      </c>
      <c r="D22" s="3">
        <v>5686431743</v>
      </c>
      <c r="E22" s="3">
        <v>1306708164</v>
      </c>
      <c r="F22" s="3"/>
      <c r="G22" s="5">
        <f t="shared" si="0"/>
        <v>0.22979404713835849</v>
      </c>
      <c r="H22" s="1">
        <f t="shared" si="1"/>
        <v>-1.6620815887479923</v>
      </c>
      <c r="I22" s="5"/>
    </row>
    <row r="23" spans="1:9" x14ac:dyDescent="0.35">
      <c r="A23" s="5" t="s">
        <v>25</v>
      </c>
      <c r="B23" s="3">
        <v>60466</v>
      </c>
      <c r="C23" s="3">
        <v>46296.912340000003</v>
      </c>
      <c r="D23" s="3">
        <v>27262201128</v>
      </c>
      <c r="E23" s="3">
        <v>2231877891</v>
      </c>
      <c r="F23" s="3"/>
      <c r="G23" s="5">
        <f t="shared" si="0"/>
        <v>8.1867119992292944E-2</v>
      </c>
      <c r="H23" s="1">
        <f t="shared" si="1"/>
        <v>0.26700595284633616</v>
      </c>
      <c r="I23" s="5"/>
    </row>
    <row r="24" spans="1:9" x14ac:dyDescent="0.35">
      <c r="A24" s="5" t="s">
        <v>26</v>
      </c>
      <c r="B24" s="3">
        <v>6086</v>
      </c>
      <c r="C24" s="3">
        <v>20545.354200000002</v>
      </c>
      <c r="D24" s="3">
        <v>1568018929</v>
      </c>
      <c r="E24" s="3">
        <v>312446967</v>
      </c>
      <c r="F24" s="3"/>
      <c r="G24" s="5">
        <f t="shared" si="0"/>
        <v>0.199262241814429</v>
      </c>
      <c r="H24" s="1">
        <f t="shared" si="1"/>
        <v>-1.2166437909164125</v>
      </c>
      <c r="I24" s="5"/>
    </row>
    <row r="25" spans="1:9" x14ac:dyDescent="0.35">
      <c r="A25" s="5" t="s">
        <v>27</v>
      </c>
      <c r="B25" s="3">
        <v>27140</v>
      </c>
      <c r="C25" s="3">
        <v>3372.6636619999999</v>
      </c>
      <c r="D25" s="3">
        <v>16630879736</v>
      </c>
      <c r="E25" s="3">
        <v>2167456842</v>
      </c>
      <c r="F25" s="3"/>
      <c r="G25" s="5">
        <f t="shared" si="0"/>
        <v>0.13032725125828545</v>
      </c>
      <c r="H25" s="1">
        <f t="shared" si="1"/>
        <v>2.0853058180930124</v>
      </c>
      <c r="I25" s="5"/>
    </row>
    <row r="26" spans="1:9" x14ac:dyDescent="0.35">
      <c r="A26" s="5" t="s">
        <v>28</v>
      </c>
      <c r="B26" s="3">
        <v>13709</v>
      </c>
      <c r="C26" s="3">
        <v>4311.9309659999999</v>
      </c>
      <c r="D26" s="3">
        <v>8143503214</v>
      </c>
      <c r="E26" s="3">
        <v>671109635</v>
      </c>
      <c r="F26" s="3"/>
      <c r="G26" s="5">
        <f t="shared" si="0"/>
        <v>8.2410434104852312E-2</v>
      </c>
      <c r="H26" s="1">
        <f t="shared" si="1"/>
        <v>1.1566667277154841</v>
      </c>
      <c r="I26" s="5"/>
    </row>
    <row r="27" spans="1:9" x14ac:dyDescent="0.35">
      <c r="A27" s="5" t="s">
        <v>29</v>
      </c>
      <c r="B27" s="3">
        <v>279730</v>
      </c>
      <c r="C27" s="3">
        <v>40470.152099999999</v>
      </c>
      <c r="D27" s="3">
        <v>6776015242</v>
      </c>
      <c r="E27" s="3">
        <v>2435519631</v>
      </c>
      <c r="F27" s="3"/>
      <c r="G27" s="5">
        <f t="shared" si="0"/>
        <v>0.35943243101105171</v>
      </c>
      <c r="H27" s="1">
        <f t="shared" si="1"/>
        <v>1.9332601350121763</v>
      </c>
      <c r="I27" s="5"/>
    </row>
    <row r="28" spans="1:9" x14ac:dyDescent="0.35">
      <c r="A28" s="5" t="s">
        <v>30</v>
      </c>
      <c r="B28" s="3">
        <v>9705</v>
      </c>
      <c r="C28" s="3">
        <v>26525.289659999999</v>
      </c>
      <c r="D28" s="3">
        <v>7894125709</v>
      </c>
      <c r="E28" s="3">
        <v>2816350472</v>
      </c>
      <c r="F28" s="3"/>
      <c r="G28" s="5">
        <f t="shared" si="0"/>
        <v>0.35676534372756591</v>
      </c>
      <c r="H28" s="1">
        <f t="shared" si="1"/>
        <v>-1.0054573880833495</v>
      </c>
      <c r="I28" s="5"/>
    </row>
    <row r="29" spans="1:9" x14ac:dyDescent="0.35">
      <c r="A29" s="5" t="s">
        <v>31</v>
      </c>
      <c r="B29" s="3">
        <v>24328</v>
      </c>
      <c r="C29" s="3">
        <v>31895.18965</v>
      </c>
      <c r="D29" s="3">
        <v>14940118468</v>
      </c>
      <c r="E29" s="3">
        <v>2983048989</v>
      </c>
      <c r="F29" s="3"/>
      <c r="G29" s="5">
        <f t="shared" si="0"/>
        <v>0.19966702375147458</v>
      </c>
      <c r="H29" s="1">
        <f t="shared" si="1"/>
        <v>-0.27082725337422953</v>
      </c>
      <c r="I29" s="5"/>
    </row>
    <row r="30" spans="1:9" x14ac:dyDescent="0.35">
      <c r="A30" s="5" t="s">
        <v>32</v>
      </c>
      <c r="B30" s="3">
        <v>100077</v>
      </c>
      <c r="C30" s="3">
        <v>33915.848989999999</v>
      </c>
      <c r="D30" s="3">
        <v>61412855552</v>
      </c>
      <c r="E30" s="3">
        <v>18827243876</v>
      </c>
      <c r="F30" s="3"/>
      <c r="G30" s="5">
        <f t="shared" si="0"/>
        <v>0.30656844901241304</v>
      </c>
      <c r="H30" s="1">
        <f t="shared" si="1"/>
        <v>1.0820574627291473</v>
      </c>
      <c r="I30" s="5"/>
    </row>
    <row r="31" spans="1:9" x14ac:dyDescent="0.35">
      <c r="A31" s="5" t="s">
        <v>33</v>
      </c>
      <c r="B31" s="3">
        <v>33453</v>
      </c>
      <c r="C31" s="3">
        <v>28797.544269999999</v>
      </c>
      <c r="D31" s="3">
        <v>42010900432</v>
      </c>
      <c r="E31" s="3">
        <v>6841686281</v>
      </c>
      <c r="F31" s="3"/>
      <c r="G31" s="5">
        <f t="shared" si="0"/>
        <v>0.16285502597294105</v>
      </c>
      <c r="H31" s="1">
        <f t="shared" si="1"/>
        <v>0.14985135354776891</v>
      </c>
      <c r="I31" s="5"/>
    </row>
    <row r="32" spans="1:9" x14ac:dyDescent="0.35">
      <c r="A32" s="5" t="s">
        <v>34</v>
      </c>
      <c r="B32" s="3">
        <v>491456</v>
      </c>
      <c r="C32" s="3">
        <v>86132.269260000001</v>
      </c>
      <c r="D32" s="3">
        <v>1407492294</v>
      </c>
      <c r="E32" s="3">
        <v>223744684</v>
      </c>
      <c r="F32" s="3"/>
      <c r="G32" s="5">
        <f t="shared" si="0"/>
        <v>0.15896689804541125</v>
      </c>
      <c r="H32" s="1">
        <f t="shared" si="1"/>
        <v>1.7414882843366195</v>
      </c>
      <c r="I32" s="5"/>
    </row>
    <row r="33" spans="1:9" x14ac:dyDescent="0.35">
      <c r="A33" s="5" t="s">
        <v>35</v>
      </c>
      <c r="B33" s="3">
        <v>15172</v>
      </c>
      <c r="C33" s="3">
        <v>14665.629419999999</v>
      </c>
      <c r="D33" s="3">
        <v>10984349947</v>
      </c>
      <c r="E33" s="3">
        <v>3947121743</v>
      </c>
      <c r="F33" s="3"/>
      <c r="G33" s="5">
        <f t="shared" si="0"/>
        <v>0.35934049461689094</v>
      </c>
      <c r="H33" s="1">
        <f t="shared" si="1"/>
        <v>3.3945002441011021E-2</v>
      </c>
      <c r="I33" s="5"/>
    </row>
    <row r="34" spans="1:9" x14ac:dyDescent="0.35">
      <c r="A34" s="5" t="s">
        <v>11</v>
      </c>
      <c r="B34" s="3">
        <v>89650</v>
      </c>
      <c r="C34" s="3">
        <v>14563.878220000001</v>
      </c>
      <c r="D34" s="3">
        <v>192706833365</v>
      </c>
      <c r="E34" s="3">
        <v>77808022308</v>
      </c>
      <c r="F34" s="3"/>
      <c r="G34" s="5">
        <f t="shared" si="0"/>
        <v>0.40376369093578668</v>
      </c>
      <c r="H34" s="1">
        <f t="shared" si="1"/>
        <v>1.8173688314867291</v>
      </c>
      <c r="I34" s="5"/>
    </row>
    <row r="35" spans="1:9" x14ac:dyDescent="0.35">
      <c r="A35" s="5" t="s">
        <v>36</v>
      </c>
      <c r="B35" s="3">
        <v>797251</v>
      </c>
      <c r="C35" s="3">
        <v>42166.04189</v>
      </c>
      <c r="D35" s="3">
        <v>38664959254</v>
      </c>
      <c r="E35" s="3">
        <v>17712167859</v>
      </c>
      <c r="F35" s="3"/>
      <c r="G35" s="5">
        <f t="shared" si="0"/>
        <v>0.4580935348371698</v>
      </c>
      <c r="H35" s="1">
        <f t="shared" si="1"/>
        <v>2.9395543576493264</v>
      </c>
      <c r="I35" s="5"/>
    </row>
    <row r="36" spans="1:9" x14ac:dyDescent="0.35">
      <c r="A36" s="5" t="s">
        <v>37</v>
      </c>
      <c r="B36" s="3">
        <v>7563</v>
      </c>
      <c r="C36" s="3">
        <v>30108.41143</v>
      </c>
      <c r="D36" s="3">
        <v>3980885994</v>
      </c>
      <c r="E36" s="3">
        <v>591571094</v>
      </c>
      <c r="F36" s="3"/>
      <c r="G36" s="5">
        <f t="shared" ref="G36:G58" si="2">E36/D36</f>
        <v>0.14860287254938154</v>
      </c>
      <c r="H36" s="1">
        <f t="shared" si="1"/>
        <v>-1.3815366453438596</v>
      </c>
      <c r="I36" s="5"/>
    </row>
    <row r="37" spans="1:9" x14ac:dyDescent="0.35">
      <c r="A37" s="5" t="s">
        <v>38</v>
      </c>
      <c r="B37" s="3">
        <v>4924</v>
      </c>
      <c r="C37" s="3">
        <v>2369.4992440000001</v>
      </c>
      <c r="D37" s="3">
        <v>5778498211</v>
      </c>
      <c r="E37" s="3">
        <v>381048753</v>
      </c>
      <c r="F37" s="3"/>
      <c r="G37" s="5">
        <f t="shared" si="2"/>
        <v>6.5942523314212034E-2</v>
      </c>
      <c r="H37" s="1">
        <f t="shared" si="1"/>
        <v>0.73144256495140481</v>
      </c>
      <c r="I37" s="5"/>
    </row>
    <row r="38" spans="1:9" x14ac:dyDescent="0.35">
      <c r="A38" s="5" t="s">
        <v>39</v>
      </c>
      <c r="B38" s="3">
        <v>34540</v>
      </c>
      <c r="C38" s="3">
        <v>57227.94023</v>
      </c>
      <c r="D38" s="3">
        <v>4257456086</v>
      </c>
      <c r="E38" s="3">
        <v>731003436</v>
      </c>
      <c r="F38" s="3"/>
      <c r="G38" s="5">
        <f t="shared" si="2"/>
        <v>0.17169958332718785</v>
      </c>
      <c r="H38" s="1">
        <f t="shared" si="1"/>
        <v>-0.50492417196619366</v>
      </c>
      <c r="I38" s="5"/>
    </row>
    <row r="39" spans="1:9" x14ac:dyDescent="0.35">
      <c r="A39" s="5" t="s">
        <v>12</v>
      </c>
      <c r="B39" s="3">
        <v>4616</v>
      </c>
      <c r="C39" s="3">
        <v>14027.288570000001</v>
      </c>
      <c r="D39" s="3">
        <v>9737361715</v>
      </c>
      <c r="E39" s="3">
        <v>3673164312</v>
      </c>
      <c r="F39" s="3"/>
      <c r="G39" s="5">
        <f t="shared" si="2"/>
        <v>0.37722377164459686</v>
      </c>
      <c r="H39" s="1">
        <f t="shared" si="1"/>
        <v>-1.11147608678751</v>
      </c>
      <c r="I39" s="5"/>
    </row>
    <row r="40" spans="1:9" x14ac:dyDescent="0.35">
      <c r="A40" s="5" t="s">
        <v>13</v>
      </c>
      <c r="B40" s="3">
        <v>6445</v>
      </c>
      <c r="C40" s="3">
        <v>9498.6148670000002</v>
      </c>
      <c r="D40" s="3">
        <v>8891413656</v>
      </c>
      <c r="E40" s="3">
        <v>1055111211</v>
      </c>
      <c r="F40" s="3"/>
      <c r="G40" s="5">
        <f t="shared" si="2"/>
        <v>0.11866630569909456</v>
      </c>
      <c r="H40" s="1">
        <f t="shared" si="1"/>
        <v>-0.3878413481113005</v>
      </c>
      <c r="I40" s="5"/>
    </row>
    <row r="41" spans="1:9" x14ac:dyDescent="0.35">
      <c r="A41" s="5" t="s">
        <v>40</v>
      </c>
      <c r="B41" s="3">
        <v>4549</v>
      </c>
      <c r="C41" s="3">
        <v>3951.6653409999999</v>
      </c>
      <c r="D41" s="3">
        <v>7958394856</v>
      </c>
      <c r="E41" s="3">
        <v>1998538476</v>
      </c>
      <c r="F41" s="3"/>
      <c r="G41" s="5">
        <f t="shared" si="2"/>
        <v>0.25112331219570744</v>
      </c>
      <c r="H41" s="1">
        <f t="shared" si="1"/>
        <v>0.14077033320892998</v>
      </c>
      <c r="I41" s="5"/>
    </row>
    <row r="42" spans="1:9" x14ac:dyDescent="0.35">
      <c r="A42" s="5" t="s">
        <v>41</v>
      </c>
      <c r="B42" s="3">
        <v>11374</v>
      </c>
      <c r="C42" s="3">
        <v>19899.191579999999</v>
      </c>
      <c r="D42" s="3">
        <v>3407765578</v>
      </c>
      <c r="E42" s="3">
        <v>632147650</v>
      </c>
      <c r="F42" s="3"/>
      <c r="G42" s="5">
        <f t="shared" si="2"/>
        <v>0.18550209382976518</v>
      </c>
      <c r="H42" s="1">
        <f t="shared" si="1"/>
        <v>-0.55934905790005385</v>
      </c>
      <c r="I42" s="5"/>
    </row>
    <row r="43" spans="1:9" x14ac:dyDescent="0.35">
      <c r="A43" s="5" t="s">
        <v>42</v>
      </c>
      <c r="B43" s="3">
        <v>2089</v>
      </c>
      <c r="C43" s="3">
        <v>25431.598979999999</v>
      </c>
      <c r="D43" s="3">
        <v>1036797748</v>
      </c>
      <c r="E43" s="3">
        <v>110592838</v>
      </c>
      <c r="F43" s="3"/>
      <c r="G43" s="5">
        <f t="shared" si="2"/>
        <v>0.10666770661234114</v>
      </c>
      <c r="H43" s="1">
        <f t="shared" si="1"/>
        <v>-2.4993069725863792</v>
      </c>
      <c r="I43" s="5"/>
    </row>
    <row r="44" spans="1:9" x14ac:dyDescent="0.35">
      <c r="A44" s="5" t="s">
        <v>43</v>
      </c>
      <c r="B44" s="3">
        <v>9277</v>
      </c>
      <c r="C44" s="3">
        <v>19970.797839999999</v>
      </c>
      <c r="D44" s="3">
        <v>10314510345</v>
      </c>
      <c r="E44" s="3">
        <v>2148296358</v>
      </c>
      <c r="F44" s="3"/>
      <c r="G44" s="5">
        <f t="shared" si="2"/>
        <v>0.20827904438928554</v>
      </c>
      <c r="H44" s="1">
        <f t="shared" si="1"/>
        <v>-0.76673287988642425</v>
      </c>
      <c r="I44" s="5"/>
    </row>
    <row r="45" spans="1:9" x14ac:dyDescent="0.35">
      <c r="A45" s="5" t="s">
        <v>44</v>
      </c>
      <c r="B45" s="3">
        <v>9502</v>
      </c>
      <c r="C45" s="3">
        <v>22790.469260000002</v>
      </c>
      <c r="D45" s="3">
        <v>17348263801</v>
      </c>
      <c r="E45" s="3">
        <v>1257363979</v>
      </c>
      <c r="F45" s="3"/>
      <c r="G45" s="5">
        <f t="shared" si="2"/>
        <v>7.2477799128666823E-2</v>
      </c>
      <c r="H45" s="1">
        <f t="shared" si="1"/>
        <v>-0.87484013089079637</v>
      </c>
      <c r="I45" s="5"/>
    </row>
    <row r="46" spans="1:9" x14ac:dyDescent="0.35">
      <c r="A46" s="5" t="s">
        <v>45</v>
      </c>
      <c r="B46" s="3">
        <v>206958</v>
      </c>
      <c r="C46" s="3">
        <v>57901.560709999998</v>
      </c>
      <c r="D46" s="3">
        <v>26468895520</v>
      </c>
      <c r="E46" s="3">
        <v>10072409245</v>
      </c>
      <c r="F46" s="3"/>
      <c r="G46" s="5">
        <f t="shared" si="2"/>
        <v>0.3805375723890424</v>
      </c>
      <c r="H46" s="1">
        <f t="shared" si="1"/>
        <v>1.273771534644583</v>
      </c>
      <c r="I46" s="5"/>
    </row>
    <row r="47" spans="1:9" x14ac:dyDescent="0.35">
      <c r="A47" s="5" t="s">
        <v>46</v>
      </c>
      <c r="B47" s="3">
        <v>6144</v>
      </c>
      <c r="C47" s="3">
        <v>10540.244060000001</v>
      </c>
      <c r="D47" s="3">
        <v>5560412963</v>
      </c>
      <c r="E47" s="3">
        <v>1495642734</v>
      </c>
      <c r="F47" s="3"/>
      <c r="G47" s="5">
        <f t="shared" si="2"/>
        <v>0.26898051348924601</v>
      </c>
      <c r="H47" s="1">
        <f t="shared" si="1"/>
        <v>-0.53972470259748151</v>
      </c>
      <c r="I47" s="5"/>
    </row>
    <row r="48" spans="1:9" x14ac:dyDescent="0.35">
      <c r="A48" s="5" t="s">
        <v>47</v>
      </c>
      <c r="B48" s="3">
        <v>35738</v>
      </c>
      <c r="C48" s="3">
        <v>31889.175609999998</v>
      </c>
      <c r="D48" s="3">
        <v>9533652177</v>
      </c>
      <c r="E48" s="3">
        <v>1277165922</v>
      </c>
      <c r="F48" s="3"/>
      <c r="G48" s="5">
        <f t="shared" si="2"/>
        <v>0.13396397291283307</v>
      </c>
      <c r="H48" s="1">
        <f t="shared" si="1"/>
        <v>0.11394791881913363</v>
      </c>
      <c r="I48" s="5"/>
    </row>
    <row r="49" spans="1:9" x14ac:dyDescent="0.35">
      <c r="A49" s="5" t="s">
        <v>48</v>
      </c>
      <c r="B49" s="3">
        <v>25738</v>
      </c>
      <c r="C49" s="3">
        <v>39325.434379999999</v>
      </c>
      <c r="D49" s="3">
        <v>3930910778</v>
      </c>
      <c r="E49" s="3">
        <v>805464192</v>
      </c>
      <c r="F49" s="3"/>
      <c r="G49" s="5">
        <f t="shared" si="2"/>
        <v>0.20490523379668527</v>
      </c>
      <c r="H49" s="1">
        <f t="shared" si="1"/>
        <v>-0.42390299571141787</v>
      </c>
      <c r="I49" s="5"/>
    </row>
    <row r="50" spans="1:9" x14ac:dyDescent="0.35">
      <c r="A50" s="5" t="s">
        <v>49</v>
      </c>
      <c r="B50" s="3">
        <v>141371</v>
      </c>
      <c r="C50" s="3">
        <v>46383.583590000002</v>
      </c>
      <c r="D50" s="3">
        <v>16596658234</v>
      </c>
      <c r="E50" s="3">
        <v>3239759949</v>
      </c>
      <c r="F50" s="3"/>
      <c r="G50" s="5">
        <f t="shared" si="2"/>
        <v>0.19520555905423242</v>
      </c>
      <c r="H50" s="1">
        <f t="shared" si="1"/>
        <v>1.1144420458005979</v>
      </c>
      <c r="I50" s="5"/>
    </row>
    <row r="51" spans="1:9" x14ac:dyDescent="0.35">
      <c r="A51" s="5" t="s">
        <v>50</v>
      </c>
      <c r="B51" s="3">
        <v>14778</v>
      </c>
      <c r="C51" s="3">
        <v>442669</v>
      </c>
      <c r="D51" s="3">
        <v>24229088258</v>
      </c>
      <c r="E51" s="3">
        <v>5437872031</v>
      </c>
      <c r="F51" s="3"/>
      <c r="G51" s="5">
        <f t="shared" si="2"/>
        <v>0.22443568544947268</v>
      </c>
      <c r="H51" s="1">
        <f t="shared" si="1"/>
        <v>-3.3996827240722589</v>
      </c>
      <c r="I51" s="5"/>
    </row>
    <row r="52" spans="1:9" x14ac:dyDescent="0.35">
      <c r="A52" s="5" t="s">
        <v>51</v>
      </c>
      <c r="B52" s="3">
        <v>11669</v>
      </c>
      <c r="C52" s="3">
        <v>8515.8611799999999</v>
      </c>
      <c r="D52" s="3">
        <v>10621464716</v>
      </c>
      <c r="E52" s="3">
        <v>2028661993</v>
      </c>
      <c r="F52" s="3"/>
      <c r="G52" s="5">
        <f t="shared" si="2"/>
        <v>0.19099644420454148</v>
      </c>
      <c r="H52" s="1">
        <f t="shared" si="1"/>
        <v>0.31500530700592067</v>
      </c>
      <c r="I52" s="5"/>
    </row>
    <row r="53" spans="1:9" x14ac:dyDescent="0.35">
      <c r="A53" s="5" t="s">
        <v>52</v>
      </c>
      <c r="B53" s="3">
        <v>3700</v>
      </c>
      <c r="C53" s="3">
        <v>15616.432919999999</v>
      </c>
      <c r="D53" s="3">
        <v>11324420844</v>
      </c>
      <c r="E53" s="3">
        <v>1213639444</v>
      </c>
      <c r="F53" s="3"/>
      <c r="G53" s="5">
        <f t="shared" si="2"/>
        <v>0.10717011145369264</v>
      </c>
      <c r="H53" s="1">
        <f t="shared" si="1"/>
        <v>-1.4399909324846474</v>
      </c>
      <c r="I53" s="5"/>
    </row>
    <row r="54" spans="1:9" x14ac:dyDescent="0.35">
      <c r="A54" s="5" t="s">
        <v>53</v>
      </c>
      <c r="B54" s="3">
        <v>15330</v>
      </c>
      <c r="C54" s="3">
        <v>47006.026590000001</v>
      </c>
      <c r="D54" s="3">
        <v>18789904882</v>
      </c>
      <c r="E54" s="3">
        <v>1997743695</v>
      </c>
      <c r="F54" s="3"/>
      <c r="G54" s="5">
        <f t="shared" si="2"/>
        <v>0.10632005364294106</v>
      </c>
      <c r="H54" s="1">
        <f t="shared" si="1"/>
        <v>-1.1204641259253212</v>
      </c>
      <c r="I54" s="5"/>
    </row>
    <row r="55" spans="1:9" x14ac:dyDescent="0.35">
      <c r="A55" s="5" t="s">
        <v>54</v>
      </c>
      <c r="B55" s="3">
        <v>563055</v>
      </c>
      <c r="C55" s="3">
        <v>35686.580540000003</v>
      </c>
      <c r="D55" s="3">
        <v>46397980037</v>
      </c>
      <c r="E55" s="3">
        <v>11248357553</v>
      </c>
      <c r="F55" s="3"/>
      <c r="G55" s="5">
        <f t="shared" si="2"/>
        <v>0.2424320529477795</v>
      </c>
      <c r="H55" s="1">
        <f t="shared" si="1"/>
        <v>2.7586025914284527</v>
      </c>
      <c r="I55" s="5"/>
    </row>
    <row r="56" spans="1:9" x14ac:dyDescent="0.35">
      <c r="A56" s="5" t="s">
        <v>14</v>
      </c>
      <c r="B56" s="3">
        <v>11344</v>
      </c>
      <c r="C56" s="3">
        <v>12178.58102</v>
      </c>
      <c r="D56" s="3">
        <v>10899108576</v>
      </c>
      <c r="E56" s="3">
        <v>1578252824</v>
      </c>
      <c r="F56" s="3"/>
      <c r="G56" s="5">
        <f t="shared" si="2"/>
        <v>0.14480567956496335</v>
      </c>
      <c r="H56" s="1">
        <f t="shared" si="1"/>
        <v>-7.0989784884213425E-2</v>
      </c>
      <c r="I56" s="5"/>
    </row>
    <row r="57" spans="1:9" x14ac:dyDescent="0.35">
      <c r="B57" s="3"/>
      <c r="C57" s="3"/>
      <c r="D57" s="3"/>
      <c r="E57" s="3"/>
      <c r="F57" s="3"/>
      <c r="G57" s="5"/>
      <c r="H57" s="1"/>
      <c r="I57" s="5"/>
    </row>
    <row r="58" spans="1:9" x14ac:dyDescent="0.35">
      <c r="B58" s="3"/>
      <c r="C58" s="3"/>
      <c r="D58" s="3"/>
      <c r="E58" s="3"/>
      <c r="F58" s="3"/>
      <c r="G58" s="5"/>
      <c r="H58" s="1"/>
      <c r="I58" s="5"/>
    </row>
    <row r="59" spans="1:9" x14ac:dyDescent="0.35">
      <c r="A59" s="1"/>
      <c r="G59" s="5"/>
      <c r="H59" s="2"/>
      <c r="I59" s="4"/>
    </row>
    <row r="61" spans="1:9" x14ac:dyDescent="0.35">
      <c r="C61" s="6"/>
    </row>
    <row r="62" spans="1:9" x14ac:dyDescent="0.35">
      <c r="C62" s="6"/>
    </row>
  </sheetData>
  <sortState ref="A3:G58">
    <sortCondition ref="G3:G58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</vt:vector>
  </HeadingPairs>
  <TitlesOfParts>
    <vt:vector size="4" baseType="lpstr">
      <vt:lpstr>Q1a</vt:lpstr>
      <vt:lpstr>Data</vt:lpstr>
      <vt:lpstr>Q1e</vt:lpstr>
      <vt:lpstr>Q5b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kruhl</dc:creator>
  <cp:lastModifiedBy>Kim J. Ruhl</cp:lastModifiedBy>
  <dcterms:created xsi:type="dcterms:W3CDTF">2016-10-07T14:27:51Z</dcterms:created>
  <dcterms:modified xsi:type="dcterms:W3CDTF">2016-10-13T17:20:25Z</dcterms:modified>
</cp:coreProperties>
</file>